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E09941A2-3A4E-4D44-B0D2-7239543AA667}" xr6:coauthVersionLast="36" xr6:coauthVersionMax="47" xr10:uidLastSave="{00000000-0000-0000-0000-000000000000}"/>
  <bookViews>
    <workbookView xWindow="0" yWindow="0" windowWidth="28800" windowHeight="12225" tabRatio="89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  <definedName name="_xlnm.Print_Titles" localSheetId="5">'Formato 6 a)'!$7:$8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G55" i="9"/>
  <c r="G11" i="8"/>
  <c r="G21" i="8"/>
  <c r="G21" i="9" l="1"/>
  <c r="G60" i="7"/>
  <c r="B9" i="2"/>
  <c r="G6" i="20" l="1"/>
  <c r="G30" i="20" s="1"/>
  <c r="F35" i="20" l="1"/>
  <c r="D103" i="7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C29" i="19"/>
  <c r="B29" i="19"/>
  <c r="C31" i="16"/>
  <c r="B31" i="16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E29" i="8" l="1"/>
  <c r="C9" i="7"/>
  <c r="G28" i="7"/>
  <c r="E79" i="2"/>
  <c r="E81" i="2" s="1"/>
  <c r="F79" i="2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F159" i="7" l="1"/>
  <c r="D77" i="9"/>
  <c r="G77" i="9"/>
  <c r="E77" i="9"/>
  <c r="C33" i="5"/>
  <c r="B159" i="7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<sst xmlns="http://schemas.openxmlformats.org/spreadsheetml/2006/main" count="1025" uniqueCount="603">
  <si>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</si>
  <si>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</si>
  <si>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</si>
  <si>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</si>
  <si>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</si>
  <si>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</si>
  <si>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</si>
  <si>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</si>
  <si>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</si>
  <si>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</si>
  <si>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</si>
  <si>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</si>
  <si>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</si>
  <si>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</si>
  <si>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</si>
  <si>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</si>
  <si>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</si>
  <si>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</si>
  <si>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</si>
  <si>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</si>
  <si>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</si>
  <si>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</si>
  <si>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</si>
  <si>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</si>
  <si>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</si>
  <si>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</si>
  <si>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</si>
  <si>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</si>
  <si>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</si>
  <si>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</si>
  <si>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</si>
  <si>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</si>
  <si>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</si>
  <si>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</si>
  <si>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</si>
  <si>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</si>
  <si>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</si>
  <si>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</si>
  <si>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</si>
  <si>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</si>
  <si>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</si>
  <si>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</si>
  <si>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</si>
  <si>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</si>
  <si>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</si>
  <si>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</si>
  <si>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</si>
  <si>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</si>
  <si>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</si>
  <si>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</si>
  <si>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</si>
  <si>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</si>
  <si>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</si>
  <si>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</si>
  <si>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</si>
  <si>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</si>
  <si>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</si>
  <si>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</si>
  <si>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</si>
  <si>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</si>
  <si>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</si>
  <si>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</si>
  <si>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</si>
  <si>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</si>
  <si>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</si>
  <si>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</si>
  <si>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</si>
  <si>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</si>
  <si>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</si>
  <si>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</si>
  <si>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</si>
  <si>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</si>
  <si>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</si>
  <si>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</si>
  <si>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</si>
  <si>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</si>
  <si>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</si>
  <si>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</si>
  <si>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</si>
  <si>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</si>
  <si>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</si>
  <si>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</si>
  <si>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</si>
  <si>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</si>
  <si>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</si>
  <si>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</si>
  <si>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</si>
  <si>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</si>
  <si>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</si>
  <si>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</si>
  <si>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</si>
  <si>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</si>
  <si>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</si>
  <si>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</si>
  <si>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</si>
  <si>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</si>
  <si>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</si>
  <si>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</si>
  <si>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</si>
  <si>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</si>
  <si>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</si>
  <si>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</si>
  <si>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</si>
  <si>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</si>
  <si>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</si>
  <si>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</si>
  <si>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</si>
  <si>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</si>
  <si>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</si>
  <si>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</si>
  <si>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</si>
  <si>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</si>
  <si>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</si>
  <si>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</si>
  <si>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</si>
  <si>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</si>
  <si>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</si>
  <si>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</si>
  <si>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</si>
  <si>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</si>
  <si>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</si>
  <si>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</si>
  <si>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</si>
  <si>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</si>
  <si>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</si>
  <si>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</si>
  <si>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</si>
  <si>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</si>
  <si>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</si>
  <si>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</si>
  <si>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</si>
  <si>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</si>
  <si>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</si>
  <si>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</si>
  <si>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</si>
  <si>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</si>
  <si>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</si>
  <si>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</si>
  <si>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</si>
  <si>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</si>
  <si>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</si>
  <si>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</si>
  <si>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</si>
  <si>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</si>
  <si>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</si>
  <si>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</si>
  <si>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</si>
  <si>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</si>
  <si>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</si>
  <si>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</si>
  <si>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</si>
  <si>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</si>
  <si>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</si>
  <si>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</si>
  <si>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</si>
  <si>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</si>
  <si>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</si>
  <si>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</si>
  <si>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</si>
  <si>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</si>
  <si>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</si>
  <si>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</si>
  <si>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</si>
  <si>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</si>
  <si>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</si>
  <si>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</si>
  <si>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</si>
  <si>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</si>
  <si>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</si>
  <si>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</si>
  <si>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</si>
  <si>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</si>
  <si>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</si>
  <si>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</si>
  <si>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</si>
  <si>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</si>
  <si>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</si>
  <si>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</si>
  <si>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</si>
  <si>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</si>
  <si>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</si>
  <si>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</si>
  <si>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</si>
  <si>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</si>
  <si>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</si>
  <si>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</si>
  <si>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</si>
  <si>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</si>
  <si>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</si>
  <si>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</si>
  <si>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</si>
  <si>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</si>
  <si>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</si>
  <si>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</si>
  <si>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</si>
  <si>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</si>
  <si>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</si>
  <si>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</si>
  <si>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</si>
  <si>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</si>
  <si>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</si>
  <si>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</si>
  <si>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</si>
  <si>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</si>
  <si>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</si>
  <si>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</si>
  <si>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</si>
  <si>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</si>
  <si>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</si>
  <si>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</si>
  <si>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</si>
  <si>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</si>
  <si>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</si>
  <si>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</si>
  <si>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</si>
  <si>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</si>
  <si>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</si>
  <si>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</si>
  <si>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</si>
  <si>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</si>
  <si>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</si>
  <si>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</si>
  <si>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</si>
  <si>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</si>
  <si>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</si>
  <si>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</si>
  <si>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</si>
  <si>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</si>
  <si>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</si>
  <si>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</si>
  <si>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</si>
  <si>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</si>
  <si>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</si>
  <si>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</si>
  <si>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</si>
  <si>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</si>
  <si>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</si>
  <si>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</si>
  <si>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</si>
  <si>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</si>
  <si>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</si>
  <si>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</si>
  <si>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</si>
  <si>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</si>
  <si>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</si>
  <si>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</si>
  <si>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</si>
  <si>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</si>
  <si>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</si>
  <si>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</si>
  <si>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</si>
  <si>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</si>
  <si>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</si>
  <si>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</si>
  <si>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</si>
  <si>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</si>
  <si>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</si>
  <si>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</si>
  <si>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</si>
  <si>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</si>
  <si>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</si>
  <si>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</si>
  <si>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</si>
  <si>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</si>
  <si>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</si>
  <si>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</si>
  <si>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</si>
  <si>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</si>
  <si>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</si>
  <si>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</si>
  <si>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</si>
  <si>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</si>
  <si>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</si>
  <si>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</si>
  <si>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</si>
  <si>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</si>
  <si>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</si>
  <si>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</si>
  <si>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</si>
  <si>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</si>
  <si>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</si>
  <si>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</si>
  <si>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</si>
  <si>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</si>
  <si>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</si>
  <si>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</si>
  <si>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</si>
  <si>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</si>
  <si>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</si>
  <si>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</si>
  <si>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</si>
  <si>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</si>
  <si>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</si>
  <si>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</si>
  <si>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</si>
  <si>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</si>
  <si>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</si>
  <si>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</si>
  <si>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</si>
  <si>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</si>
  <si>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</si>
  <si>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</si>
  <si>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</si>
  <si>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</si>
  <si>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</si>
  <si>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</si>
  <si>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</si>
  <si>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</si>
  <si>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</si>
  <si>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</si>
  <si>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</si>
  <si>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</si>
  <si>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</si>
  <si>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</si>
  <si>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</si>
  <si>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</si>
  <si>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</si>
  <si>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</si>
  <si>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</si>
  <si>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</si>
  <si>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</si>
  <si>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</si>
  <si>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</si>
  <si>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</si>
  <si>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</si>
  <si>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</si>
  <si>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</si>
  <si>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</si>
  <si>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</si>
  <si>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</si>
  <si>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</si>
  <si>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</si>
  <si>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</si>
  <si>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</si>
  <si>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</si>
  <si>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</si>
  <si>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</si>
  <si>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</si>
  <si>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</si>
  <si>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</si>
  <si>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</si>
  <si>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</si>
  <si>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</si>
  <si>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</si>
  <si>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</si>
  <si>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</si>
  <si>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</si>
  <si>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</si>
  <si>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</si>
  <si>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</si>
  <si>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</si>
  <si>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</si>
  <si>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</si>
  <si>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</si>
  <si>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</si>
  <si>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</si>
  <si>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</si>
  <si>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</si>
  <si>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</si>
  <si>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</si>
  <si>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</si>
  <si>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</si>
  <si>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</si>
  <si>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</si>
  <si>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</si>
  <si>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</si>
  <si>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</si>
  <si>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</si>
  <si>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</si>
  <si>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</si>
  <si>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</si>
  <si>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</si>
  <si>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</si>
  <si>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</si>
  <si>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</si>
  <si>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</si>
  <si>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</si>
  <si>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</si>
  <si>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</si>
  <si>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</si>
  <si>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</si>
  <si>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</si>
  <si>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</si>
  <si>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</si>
  <si>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</si>
  <si>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</si>
  <si>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</si>
  <si>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</si>
  <si>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</si>
  <si>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</si>
  <si>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</si>
  <si>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</si>
  <si>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</si>
  <si>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</si>
  <si>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</si>
  <si>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</si>
  <si>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</si>
  <si>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</si>
  <si>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</si>
  <si>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</si>
  <si>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</si>
  <si>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</si>
  <si>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</si>
  <si>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</si>
  <si>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</si>
  <si>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</si>
  <si>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</si>
  <si>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</si>
  <si>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</si>
  <si>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</si>
  <si>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</si>
  <si>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</si>
  <si>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</si>
  <si>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</si>
  <si>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</si>
  <si>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</si>
  <si>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</si>
  <si>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</si>
  <si>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</si>
  <si>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</si>
  <si>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</si>
  <si>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</si>
  <si>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</si>
  <si>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</si>
  <si>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</si>
  <si>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</si>
  <si>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</si>
  <si>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</si>
  <si>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</si>
  <si>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</si>
  <si>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</si>
  <si>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</si>
  <si>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</si>
  <si>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</si>
  <si>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</si>
  <si>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</si>
  <si>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</si>
  <si>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</si>
  <si>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</si>
  <si>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</si>
  <si>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</si>
  <si>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</si>
  <si>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</si>
  <si>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</si>
  <si>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</si>
  <si>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</si>
  <si>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</si>
  <si>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</si>
  <si>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</si>
  <si>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</si>
  <si>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</si>
  <si>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</si>
  <si>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</si>
  <si>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</si>
  <si>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</si>
  <si>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</si>
  <si>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</si>
  <si>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</si>
  <si>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</si>
  <si>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</si>
  <si>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</si>
  <si>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</si>
  <si>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</si>
  <si>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</si>
  <si>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</si>
  <si>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</si>
  <si>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</si>
  <si>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</si>
  <si>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</si>
  <si>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</si>
  <si>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</si>
  <si>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</si>
  <si>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</si>
  <si>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</si>
  <si>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</si>
  <si>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</si>
  <si>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</si>
  <si>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</si>
  <si>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</si>
  <si>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</si>
  <si>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</si>
  <si>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</si>
  <si>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</si>
  <si>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</si>
  <si>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</si>
  <si>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</si>
  <si>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</si>
  <si>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</si>
  <si>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</si>
  <si>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</si>
  <si>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</si>
  <si>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</si>
  <si>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</si>
  <si>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</si>
  <si>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</si>
  <si>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</si>
  <si>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</si>
  <si>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</si>
  <si>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</si>
  <si>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</si>
  <si>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</si>
  <si>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</si>
  <si>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</si>
  <si>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</si>
  <si>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</si>
  <si>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</si>
  <si>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</si>
  <si>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</si>
  <si>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</si>
  <si>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</si>
  <si>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</si>
  <si>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</si>
  <si>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</si>
  <si>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</si>
  <si>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</si>
  <si>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</si>
  <si>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</si>
  <si>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</si>
  <si>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</si>
  <si>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</si>
  <si>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</si>
  <si>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</si>
  <si>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</si>
  <si>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</si>
  <si>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</si>
  <si>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</si>
  <si>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</si>
  <si>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</si>
  <si>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</si>
  <si>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</si>
  <si>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</si>
  <si>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</si>
  <si>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</si>
  <si>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</si>
  <si>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</si>
  <si>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</si>
  <si>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</si>
  <si>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</si>
  <si>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</si>
  <si>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</si>
  <si>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</si>
  <si>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</si>
  <si>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</si>
  <si>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</si>
  <si>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</si>
  <si>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</si>
  <si>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</si>
  <si>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</si>
  <si>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</si>
  <si>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</si>
  <si>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</si>
  <si>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</si>
  <si>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</si>
  <si>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</si>
  <si>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</si>
  <si>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</si>
  <si>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</si>
  <si>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</si>
  <si>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</si>
  <si>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</si>
  <si>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</si>
  <si>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</si>
  <si>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</si>
  <si>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</si>
  <si>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</si>
  <si>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</si>
  <si>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</si>
  <si>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</si>
  <si>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</si>
  <si>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</si>
  <si>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</si>
  <si>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</si>
  <si>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</si>
  <si>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</si>
  <si>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</si>
  <si>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</si>
  <si>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</si>
  <si>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</si>
  <si>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</si>
  <si>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</si>
  <si>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</si>
  <si>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</si>
  <si>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</si>
  <si>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</si>
  <si>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</si>
  <si>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</si>
  <si>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</si>
  <si>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</si>
  <si>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</si>
  <si>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</si>
  <si>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</si>
  <si>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</si>
  <si>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</si>
  <si>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</si>
  <si>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</si>
  <si>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</si>
  <si>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</si>
  <si>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</si>
  <si>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Municipal de Agua Potable y Alcantarillado de Moroleón</t>
  </si>
  <si>
    <t>31120M20A000000 SMAPAM MOROLEON</t>
  </si>
  <si>
    <t>31120M20A010000 DIRECCION GENERAL DEL SMAPAM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</si>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</sst>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/>
    <xf numFmtId="0" fontId="22" fillId="0" borderId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0000000-0005-0000-0000-000001000000}"/>
    <cellStyle name="Normal 3" xfId="5" xr:uid="{00000000-0005-0000-0000-000031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524594</xdr:colOff>
      <xdr:row>12</xdr:row>
      <xdr:rowOff>29422</xdr:rowOff>
    </xdr:from>
    <xdr:ext cx="1782924" cy="65268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E9477F4-9594-4191-BB64-8CC008AD65E5}"/>
            </a:ext>
          </a:extLst>
        </xdr:cNvPr>
        <xdr:cNvSpPr/>
      </xdr:nvSpPr>
      <xdr:spPr>
        <a:xfrm rot="18437207">
          <a:off x="3575531" y="5423985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6.5703125" customWidth="1"/>
    <col min="2" max="3" width="15.5703125" customWidth="1"/>
    <col min="4" max="4" width="66.5703125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598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592</v>
      </c>
      <c r="C6" s="1" t="s">
        <v>593</v>
      </c>
      <c r="D6" s="42" t="s">
        <v>4</v>
      </c>
      <c r="E6" s="41" t="s">
        <v>592</v>
      </c>
      <c r="F6" s="1" t="s">
        <v>593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51674470.640000001</v>
      </c>
      <c r="C9" s="47">
        <f>SUM(C10:C16)</f>
        <v>45236667.5</v>
      </c>
      <c r="D9" s="46" t="s">
        <v>10</v>
      </c>
      <c r="E9" s="47">
        <f>SUM(E10:E18)</f>
        <v>1547440.3</v>
      </c>
      <c r="F9" s="47">
        <f>SUM(F10:F18)</f>
        <v>1756084.07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19273186.5</v>
      </c>
      <c r="C11" s="47">
        <v>13216270.699999999</v>
      </c>
      <c r="D11" s="48" t="s">
        <v>14</v>
      </c>
      <c r="E11" s="47">
        <v>4170</v>
      </c>
      <c r="F11" s="47">
        <v>37749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32401284.140000001</v>
      </c>
      <c r="C13" s="47">
        <v>32020396.800000001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1543270.3</v>
      </c>
      <c r="F16" s="47">
        <v>1718335.07</v>
      </c>
    </row>
    <row r="17" spans="1:6" x14ac:dyDescent="0.25">
      <c r="A17" s="46" t="s">
        <v>25</v>
      </c>
      <c r="B17" s="47">
        <f>SUM(B18:B24)</f>
        <v>8136739.0099999998</v>
      </c>
      <c r="C17" s="47">
        <f>SUM(C18:C24)</f>
        <v>7361980.5300000003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8136733.0099999998</v>
      </c>
      <c r="C19" s="47">
        <v>7299548.1200000001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6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62432.41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4093479.72</v>
      </c>
      <c r="C37" s="47">
        <v>3257545.53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63904689.369999997</v>
      </c>
      <c r="C47" s="4">
        <f>C9+C17+C25+C31+C37+C38+C41</f>
        <v>55856193.560000002</v>
      </c>
      <c r="D47" s="2" t="s">
        <v>84</v>
      </c>
      <c r="E47" s="4">
        <f>E9+E19+E23+E26+E27+E31+E38+E42</f>
        <v>1547440.3</v>
      </c>
      <c r="F47" s="4">
        <f>F9+F19+F23+F26+F27+F31+F38+F42</f>
        <v>1756084.07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173156451.13</v>
      </c>
      <c r="C52" s="47">
        <v>157295467.38999999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19190159.890000001</v>
      </c>
      <c r="C53" s="47">
        <v>18248157.370000001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3722019.67</v>
      </c>
      <c r="C54" s="47">
        <v>3722019.67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-26405588.440000001</v>
      </c>
      <c r="C55" s="47">
        <v>-22783373.899999999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2213537.7200000002</v>
      </c>
      <c r="C56" s="47">
        <v>2213537.7200000002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1547440.3</v>
      </c>
      <c r="F59" s="4">
        <f>F47+F57</f>
        <v>1756084.07</v>
      </c>
    </row>
    <row r="60" spans="1:6" x14ac:dyDescent="0.25">
      <c r="A60" s="3" t="s">
        <v>104</v>
      </c>
      <c r="B60" s="4">
        <f>SUM(B50:B58)</f>
        <v>171876579.96999997</v>
      </c>
      <c r="C60" s="4">
        <f>SUM(C50:C58)</f>
        <v>158695808.24999997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235781269.33999997</v>
      </c>
      <c r="C62" s="4">
        <f>SUM(C47+C60)</f>
        <v>214552001.80999997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62580543.130000003</v>
      </c>
      <c r="F63" s="47">
        <f>SUM(F64:F66)</f>
        <v>62580543.130000003</v>
      </c>
    </row>
    <row r="64" spans="1:6" x14ac:dyDescent="0.25">
      <c r="A64" s="45"/>
      <c r="B64" s="45"/>
      <c r="C64" s="45"/>
      <c r="D64" s="46" t="s">
        <v>108</v>
      </c>
      <c r="E64" s="47">
        <v>62580543.130000003</v>
      </c>
      <c r="F64" s="47">
        <v>62580543.130000003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171653285.91</v>
      </c>
      <c r="F68" s="47">
        <f>SUM(F69:F73)</f>
        <v>150215374.61000001</v>
      </c>
    </row>
    <row r="69" spans="1:6" x14ac:dyDescent="0.25">
      <c r="A69" s="53"/>
      <c r="B69" s="45"/>
      <c r="C69" s="45"/>
      <c r="D69" s="46" t="s">
        <v>112</v>
      </c>
      <c r="E69" s="47">
        <v>22690848.57</v>
      </c>
      <c r="F69" s="47">
        <v>15342564.93</v>
      </c>
    </row>
    <row r="70" spans="1:6" x14ac:dyDescent="0.25">
      <c r="A70" s="53"/>
      <c r="B70" s="45"/>
      <c r="C70" s="45"/>
      <c r="D70" s="46" t="s">
        <v>113</v>
      </c>
      <c r="E70" s="47">
        <v>141268306.78999999</v>
      </c>
      <c r="F70" s="47">
        <v>127971485.43000001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7694130.5499999998</v>
      </c>
      <c r="F73" s="47">
        <v>6901324.25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234233829.03999999</v>
      </c>
      <c r="F79" s="4">
        <f>F63+F68+F75</f>
        <v>212795917.74000001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235781269.34</v>
      </c>
      <c r="F81" s="4">
        <f>F59+F79</f>
        <v>214552001.81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50" orientation="portrait" r:id="rId1"/>
  <ignoredErrors>
    <ignoredError sqref="B10:C10 E9:F10 B48:C51 B32:C36 B47 B12:C12 B14:C18 B20:C21 B23:C23 C22 B25:C30 B38:C46 B57:C62 E12:F15 E17:F63 E65:F68 F71:F72 E74:F81 C9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  <pageSetUpPr fitToPage="1"/>
  </sheetPr>
  <dimension ref="A1:G37"/>
  <sheetViews>
    <sheetView showGridLines="0" zoomScale="75" zoomScaleNormal="75" workbookViewId="0">
      <selection activeCell="A5" sqref="A5:G5"/>
    </sheetView>
  </sheetViews>
  <sheetFormatPr baseColWidth="10" defaultColWidth="11" defaultRowHeight="15" x14ac:dyDescent="0.25"/>
  <cols>
    <col min="1" max="1" width="68.85546875" bestFit="1" customWidth="1"/>
    <col min="2" max="7" width="15.7109375" customWidth="1"/>
  </cols>
  <sheetData>
    <row r="1" spans="1:7" ht="41.1" customHeight="1" x14ac:dyDescent="0.25">
      <c r="A1" s="169" t="s">
        <v>445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446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447</v>
      </c>
      <c r="B5" s="173"/>
      <c r="C5" s="173"/>
      <c r="D5" s="173"/>
      <c r="E5" s="173"/>
      <c r="F5" s="173"/>
      <c r="G5" s="174"/>
    </row>
    <row r="6" spans="1:7" ht="45" x14ac:dyDescent="0.25">
      <c r="A6" s="139" t="s">
        <v>577</v>
      </c>
      <c r="B6" s="7" t="s">
        <v>578</v>
      </c>
      <c r="C6" s="33" t="s">
        <v>556</v>
      </c>
      <c r="D6" s="33" t="s">
        <v>557</v>
      </c>
      <c r="E6" s="33" t="s">
        <v>558</v>
      </c>
      <c r="F6" s="33" t="s">
        <v>559</v>
      </c>
      <c r="G6" s="33" t="s">
        <v>560</v>
      </c>
    </row>
    <row r="7" spans="1:7" ht="15.75" customHeight="1" x14ac:dyDescent="0.25">
      <c r="A7" s="26" t="s">
        <v>561</v>
      </c>
      <c r="B7" s="119">
        <f>SUM(B8:B19)</f>
        <v>65862352</v>
      </c>
      <c r="C7" s="119">
        <f t="shared" ref="C7:G7" si="0">SUM(C8:C19)</f>
        <v>68995451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564</v>
      </c>
      <c r="B12" s="75">
        <v>2664744</v>
      </c>
      <c r="C12" s="75">
        <v>2797980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489</v>
      </c>
      <c r="B14" s="75">
        <v>59997608</v>
      </c>
      <c r="C14" s="75">
        <v>62997471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492</v>
      </c>
      <c r="B17" s="75">
        <v>3200000</v>
      </c>
      <c r="C17" s="75">
        <v>3200000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576</v>
      </c>
      <c r="B20" s="75"/>
      <c r="C20" s="75"/>
      <c r="D20" s="75"/>
      <c r="E20" s="75"/>
      <c r="F20" s="75"/>
      <c r="G20" s="75"/>
    </row>
    <row r="21" spans="1:7" x14ac:dyDescent="0.25">
      <c r="A21" s="3" t="s">
        <v>569</v>
      </c>
      <c r="B21" s="119">
        <f>SUM(B22:B26)</f>
        <v>3200000</v>
      </c>
      <c r="C21" s="119">
        <f t="shared" ref="C21:G21" si="1">SUM(C22:C26)</f>
        <v>3200000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498</v>
      </c>
      <c r="B25" s="76">
        <v>3200000</v>
      </c>
      <c r="C25" s="76">
        <v>3200000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576</v>
      </c>
      <c r="B27" s="76"/>
      <c r="C27" s="76"/>
      <c r="D27" s="76"/>
      <c r="E27" s="76"/>
      <c r="F27" s="76"/>
      <c r="G27" s="76"/>
    </row>
    <row r="28" spans="1:7" x14ac:dyDescent="0.25">
      <c r="A28" s="3" t="s">
        <v>573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575</v>
      </c>
      <c r="B31" s="119">
        <f>B21+B7+B28</f>
        <v>69062352</v>
      </c>
      <c r="C31" s="119">
        <f t="shared" ref="C31:G31" si="3">C21+C7+C28</f>
        <v>72195451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8" orientation="portrait" r:id="rId1"/>
  <ignoredErrors>
    <ignoredError sqref="B7:G11 B13:G13 D12:G12 B15:G16 D14:G14 B18:G24 D17:G17 B26:G31 D25:G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  <pageSetUpPr fitToPage="1"/>
  </sheetPr>
  <dimension ref="A1:G30"/>
  <sheetViews>
    <sheetView showGridLines="0" zoomScale="75" zoomScaleNormal="75" workbookViewId="0">
      <selection activeCell="A5" sqref="A5:G5"/>
    </sheetView>
  </sheetViews>
  <sheetFormatPr baseColWidth="10" defaultColWidth="11" defaultRowHeight="15" x14ac:dyDescent="0.25"/>
  <cols>
    <col min="1" max="1" width="65.5703125" customWidth="1"/>
    <col min="2" max="7" width="15.85546875" customWidth="1"/>
  </cols>
  <sheetData>
    <row r="1" spans="1:7" ht="41.1" customHeight="1" x14ac:dyDescent="0.25">
      <c r="A1" s="169" t="s">
        <v>464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465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447</v>
      </c>
      <c r="B5" s="173"/>
      <c r="C5" s="173"/>
      <c r="D5" s="173"/>
      <c r="E5" s="173"/>
      <c r="F5" s="173"/>
      <c r="G5" s="174"/>
    </row>
    <row r="6" spans="1:7" ht="45" customHeight="1" x14ac:dyDescent="0.25">
      <c r="A6" s="139" t="s">
        <v>577</v>
      </c>
      <c r="B6" s="7" t="s">
        <v>578</v>
      </c>
      <c r="C6" s="33" t="s">
        <v>556</v>
      </c>
      <c r="D6" s="33" t="s">
        <v>557</v>
      </c>
      <c r="E6" s="33" t="s">
        <v>558</v>
      </c>
      <c r="F6" s="33" t="s">
        <v>559</v>
      </c>
      <c r="G6" s="33" t="s">
        <v>560</v>
      </c>
    </row>
    <row r="7" spans="1:7" ht="15.75" customHeight="1" x14ac:dyDescent="0.25">
      <c r="A7" s="26" t="s">
        <v>467</v>
      </c>
      <c r="B7" s="119">
        <f t="shared" ref="B7:G7" si="0">SUM(B8:B16)</f>
        <v>65862352</v>
      </c>
      <c r="C7" s="119">
        <f t="shared" si="0"/>
        <v>68995451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75">
        <v>21840145</v>
      </c>
      <c r="C8" s="75">
        <v>22932145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75">
        <v>5295984</v>
      </c>
      <c r="C9" s="75">
        <v>5545284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470</v>
      </c>
      <c r="B10" s="75">
        <v>27472793</v>
      </c>
      <c r="C10" s="75">
        <v>28846422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471</v>
      </c>
      <c r="B11" s="75">
        <v>13284</v>
      </c>
      <c r="C11" s="75">
        <v>13944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75">
        <v>800002</v>
      </c>
      <c r="C12" s="75">
        <v>840002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473</v>
      </c>
      <c r="B13" s="75">
        <v>10440144</v>
      </c>
      <c r="C13" s="75">
        <v>10817654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477</v>
      </c>
      <c r="B18" s="119">
        <f>SUM(B19:B27)</f>
        <v>3200000</v>
      </c>
      <c r="C18" s="119">
        <f t="shared" ref="C18:G18" si="1">SUM(C19:C27)</f>
        <v>3200000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169392</v>
      </c>
      <c r="C20" s="76">
        <v>169392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470</v>
      </c>
      <c r="B21" s="76">
        <v>761071</v>
      </c>
      <c r="C21" s="76">
        <v>761071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1</v>
      </c>
      <c r="C23" s="76">
        <v>1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473</v>
      </c>
      <c r="B24" s="76">
        <v>2269536</v>
      </c>
      <c r="C24" s="76">
        <v>2269536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479</v>
      </c>
      <c r="B29" s="119">
        <f>B18+B7</f>
        <v>69062352</v>
      </c>
      <c r="C29" s="119">
        <f t="shared" ref="C29:G29" si="2">C18+C7</f>
        <v>72195451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  <ignoredErrors>
    <ignoredError sqref="B7:G7 B27:G28 B18:G19 B29:G29 B14:G16 D8:G8 D9:G9 D10:G10 D11:G11 D12:G12 D13:G13 B22:G22 D20:G20 D21:G21 B25:G26 D23:G23 D24:G2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  <pageSetUpPr fitToPage="1"/>
  </sheetPr>
  <dimension ref="A1:G39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5.5703125" customWidth="1"/>
    <col min="2" max="7" width="15.7109375" customWidth="1"/>
  </cols>
  <sheetData>
    <row r="1" spans="1:7" ht="41.1" customHeight="1" x14ac:dyDescent="0.25">
      <c r="A1" s="169" t="s">
        <v>480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481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448</v>
      </c>
      <c r="B5" s="7" t="s">
        <v>582</v>
      </c>
      <c r="C5" s="33" t="s">
        <v>583</v>
      </c>
      <c r="D5" s="33" t="s">
        <v>584</v>
      </c>
      <c r="E5" s="33" t="s">
        <v>585</v>
      </c>
      <c r="F5" s="33" t="s">
        <v>586</v>
      </c>
      <c r="G5" s="33" t="s">
        <v>587</v>
      </c>
    </row>
    <row r="6" spans="1:7" ht="15.75" customHeight="1" x14ac:dyDescent="0.25">
      <c r="A6" s="26" t="s">
        <v>450</v>
      </c>
      <c r="B6" s="119">
        <f>SUM(B7:B18)</f>
        <v>0</v>
      </c>
      <c r="C6" s="119">
        <f t="shared" ref="C6:F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50637680.289999999</v>
      </c>
      <c r="G6" s="119">
        <f>SUM(G7:G18)</f>
        <v>53371101</v>
      </c>
    </row>
    <row r="7" spans="1:7" x14ac:dyDescent="0.25">
      <c r="A7" s="58" t="s">
        <v>562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564</v>
      </c>
      <c r="B11" s="75">
        <v>0</v>
      </c>
      <c r="C11" s="75">
        <v>0</v>
      </c>
      <c r="D11" s="75">
        <v>0</v>
      </c>
      <c r="E11" s="75">
        <v>0</v>
      </c>
      <c r="F11" s="75">
        <v>1483462.93</v>
      </c>
      <c r="G11" s="75">
        <v>1240668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489</v>
      </c>
      <c r="B13" s="75">
        <v>0</v>
      </c>
      <c r="C13" s="75">
        <v>0</v>
      </c>
      <c r="D13" s="75">
        <v>0</v>
      </c>
      <c r="E13" s="75">
        <v>0</v>
      </c>
      <c r="F13" s="75">
        <v>47039456.359999999</v>
      </c>
      <c r="G13" s="75">
        <v>48930433</v>
      </c>
    </row>
    <row r="14" spans="1:7" x14ac:dyDescent="0.25">
      <c r="A14" s="58" t="s">
        <v>490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492</v>
      </c>
      <c r="B16" s="75">
        <v>0</v>
      </c>
      <c r="C16" s="75">
        <v>0</v>
      </c>
      <c r="D16" s="75">
        <v>0</v>
      </c>
      <c r="E16" s="75">
        <v>0</v>
      </c>
      <c r="F16" s="75">
        <v>2114761</v>
      </c>
      <c r="G16" s="75">
        <v>3200000</v>
      </c>
    </row>
    <row r="17" spans="1:7" x14ac:dyDescent="0.25">
      <c r="A17" s="58" t="s">
        <v>567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456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3200000</v>
      </c>
    </row>
    <row r="21" spans="1:7" x14ac:dyDescent="0.25">
      <c r="A21" s="58" t="s">
        <v>570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3200000</v>
      </c>
    </row>
    <row r="25" spans="1:7" x14ac:dyDescent="0.25">
      <c r="A25" s="59" t="s">
        <v>572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460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12765164.210000001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12765164.210000001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500</v>
      </c>
      <c r="B30" s="119">
        <f>B20+B6+B27</f>
        <v>0</v>
      </c>
      <c r="C30" s="119">
        <f t="shared" ref="C30:F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63402844.5</v>
      </c>
      <c r="G30" s="119">
        <f>G20+G6+G27</f>
        <v>56571101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462</v>
      </c>
      <c r="B33" s="91">
        <v>0</v>
      </c>
      <c r="C33" s="91">
        <v>0</v>
      </c>
      <c r="D33" s="91">
        <v>0</v>
      </c>
      <c r="E33" s="91">
        <v>0</v>
      </c>
      <c r="F33" s="91">
        <v>12765164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502</v>
      </c>
      <c r="B35" s="91">
        <v>0</v>
      </c>
      <c r="C35" s="91">
        <v>0</v>
      </c>
      <c r="D35" s="91">
        <v>0</v>
      </c>
      <c r="E35" s="91">
        <v>0</v>
      </c>
      <c r="F35" s="91">
        <f>+F33+F34</f>
        <v>12765164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590</v>
      </c>
    </row>
    <row r="39" spans="1:7" x14ac:dyDescent="0.25">
      <c r="A39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  <ignoredErrors>
    <ignoredError sqref="B7:G10 B12:G12 B11:E11 B14:G15 B13:E13 B17:G23 B16:E16 B25:G27 B24:E24 B29:G29 B28:E28 G28 B30:F30 B6:F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  <pageSetUpPr fitToPage="1"/>
  </sheetPr>
  <dimension ref="A1:G32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5.5703125" customWidth="1"/>
    <col min="2" max="7" width="15.85546875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448</v>
      </c>
      <c r="B5" s="7" t="s">
        <v>582</v>
      </c>
      <c r="C5" s="33" t="s">
        <v>583</v>
      </c>
      <c r="D5" s="33" t="s">
        <v>584</v>
      </c>
      <c r="E5" s="33" t="s">
        <v>585</v>
      </c>
      <c r="F5" s="33" t="s">
        <v>586</v>
      </c>
      <c r="G5" s="33" t="s">
        <v>587</v>
      </c>
    </row>
    <row r="6" spans="1:7" ht="15.75" customHeight="1" x14ac:dyDescent="0.25">
      <c r="A6" s="26" t="s">
        <v>467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52740446.43</v>
      </c>
      <c r="G6" s="119">
        <f t="shared" si="0"/>
        <v>53371101</v>
      </c>
    </row>
    <row r="7" spans="1:7" x14ac:dyDescent="0.25">
      <c r="A7" s="58" t="s">
        <v>579</v>
      </c>
      <c r="B7" s="75">
        <v>0</v>
      </c>
      <c r="C7" s="75">
        <v>0</v>
      </c>
      <c r="D7" s="75">
        <v>0</v>
      </c>
      <c r="E7" s="75">
        <v>0</v>
      </c>
      <c r="F7" s="75">
        <v>13322492.82</v>
      </c>
      <c r="G7" s="75">
        <v>21054024</v>
      </c>
    </row>
    <row r="8" spans="1:7" ht="15.75" customHeight="1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75">
        <v>3165070.42</v>
      </c>
      <c r="G8" s="75">
        <v>4820364</v>
      </c>
    </row>
    <row r="9" spans="1:7" x14ac:dyDescent="0.25">
      <c r="A9" s="58" t="s">
        <v>470</v>
      </c>
      <c r="B9" s="75">
        <v>0</v>
      </c>
      <c r="C9" s="75">
        <v>0</v>
      </c>
      <c r="D9" s="75">
        <v>0</v>
      </c>
      <c r="E9" s="75">
        <v>0</v>
      </c>
      <c r="F9" s="75">
        <v>21997587.98</v>
      </c>
      <c r="G9" s="75">
        <v>24593941</v>
      </c>
    </row>
    <row r="10" spans="1:7" x14ac:dyDescent="0.25">
      <c r="A10" s="58" t="s">
        <v>471</v>
      </c>
      <c r="B10" s="75">
        <v>0</v>
      </c>
      <c r="C10" s="75">
        <v>0</v>
      </c>
      <c r="D10" s="75">
        <v>0</v>
      </c>
      <c r="E10" s="75">
        <v>0</v>
      </c>
      <c r="F10" s="75">
        <v>1292831.2</v>
      </c>
      <c r="G10" s="75">
        <v>12816</v>
      </c>
    </row>
    <row r="11" spans="1:7" x14ac:dyDescent="0.25">
      <c r="A11" s="58" t="s">
        <v>581</v>
      </c>
      <c r="B11" s="75">
        <v>0</v>
      </c>
      <c r="C11" s="75">
        <v>0</v>
      </c>
      <c r="D11" s="75">
        <v>0</v>
      </c>
      <c r="E11" s="75">
        <v>0</v>
      </c>
      <c r="F11" s="75">
        <v>2050766.8</v>
      </c>
      <c r="G11" s="75">
        <v>2</v>
      </c>
    </row>
    <row r="12" spans="1:7" x14ac:dyDescent="0.25">
      <c r="A12" s="58" t="s">
        <v>473</v>
      </c>
      <c r="B12" s="75">
        <v>0</v>
      </c>
      <c r="C12" s="75">
        <v>0</v>
      </c>
      <c r="D12" s="75">
        <v>0</v>
      </c>
      <c r="E12" s="75">
        <v>0</v>
      </c>
      <c r="F12" s="75">
        <v>10911697.210000001</v>
      </c>
      <c r="G12" s="75">
        <v>2889954</v>
      </c>
    </row>
    <row r="13" spans="1:7" x14ac:dyDescent="0.25">
      <c r="A13" s="59" t="s">
        <v>474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477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3200000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169392</v>
      </c>
    </row>
    <row r="20" spans="1:7" x14ac:dyDescent="0.25">
      <c r="A20" s="58" t="s">
        <v>470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761071</v>
      </c>
    </row>
    <row r="21" spans="1:7" x14ac:dyDescent="0.25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1</v>
      </c>
    </row>
    <row r="23" spans="1:7" x14ac:dyDescent="0.25">
      <c r="A23" s="59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2269536</v>
      </c>
    </row>
    <row r="24" spans="1:7" x14ac:dyDescent="0.25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479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52740446.43</v>
      </c>
      <c r="G28" s="119">
        <f t="shared" si="2"/>
        <v>56571101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588</v>
      </c>
    </row>
    <row r="32" spans="1:7" x14ac:dyDescent="0.25">
      <c r="A32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  <ignoredErrors>
    <ignoredError sqref="B6:G6 B13:G18 B7:E12 B21:G21 B19:F20 B24:G28 B22:F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  <pageSetUpPr fitToPage="1"/>
  </sheetPr>
  <dimension ref="A1:F67"/>
  <sheetViews>
    <sheetView showGridLines="0" zoomScale="75" zoomScaleNormal="75" workbookViewId="0">
      <selection activeCell="A3" sqref="A3:F3"/>
    </sheetView>
  </sheetViews>
  <sheetFormatPr baseColWidth="10" defaultColWidth="11" defaultRowHeight="15" x14ac:dyDescent="0.25"/>
  <cols>
    <col min="1" max="1" width="65.5703125" customWidth="1"/>
    <col min="2" max="6" width="15.7109375" customWidth="1"/>
  </cols>
  <sheetData>
    <row r="1" spans="1:6" ht="41.1" customHeight="1" x14ac:dyDescent="0.25">
      <c r="A1" s="169" t="s">
        <v>509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3"/>
    </row>
    <row r="3" spans="1:6" x14ac:dyDescent="0.25">
      <c r="A3" s="178" t="s">
        <v>510</v>
      </c>
      <c r="B3" s="179"/>
      <c r="C3" s="179"/>
      <c r="D3" s="179"/>
      <c r="E3" s="179"/>
      <c r="F3" s="180"/>
    </row>
    <row r="4" spans="1:6" ht="30" x14ac:dyDescent="0.25">
      <c r="A4" s="139" t="s">
        <v>448</v>
      </c>
      <c r="B4" s="7" t="s">
        <v>511</v>
      </c>
      <c r="C4" s="33" t="s">
        <v>512</v>
      </c>
      <c r="D4" s="33" t="s">
        <v>513</v>
      </c>
      <c r="E4" s="33" t="s">
        <v>514</v>
      </c>
      <c r="F4" s="33" t="s">
        <v>515</v>
      </c>
    </row>
    <row r="5" spans="1:6" ht="15.75" customHeight="1" x14ac:dyDescent="0.25">
      <c r="A5" s="143" t="s">
        <v>516</v>
      </c>
      <c r="B5" s="148"/>
      <c r="C5" s="148"/>
      <c r="D5" s="148"/>
      <c r="E5" s="148"/>
      <c r="F5" s="148"/>
    </row>
    <row r="6" spans="1:6" ht="30" x14ac:dyDescent="0.25">
      <c r="A6" s="146" t="s">
        <v>517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518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519</v>
      </c>
      <c r="B9" s="145"/>
      <c r="C9" s="145"/>
      <c r="D9" s="145"/>
      <c r="E9" s="145"/>
      <c r="F9" s="145"/>
    </row>
    <row r="10" spans="1:6" x14ac:dyDescent="0.25">
      <c r="A10" s="146" t="s">
        <v>520</v>
      </c>
      <c r="B10" s="155"/>
      <c r="C10" s="155"/>
      <c r="D10" s="155"/>
      <c r="E10" s="155"/>
      <c r="F10" s="155"/>
    </row>
    <row r="11" spans="1:6" x14ac:dyDescent="0.25">
      <c r="A11" s="67" t="s">
        <v>521</v>
      </c>
      <c r="B11" s="155"/>
      <c r="C11" s="155"/>
      <c r="D11" s="155"/>
      <c r="E11" s="155"/>
      <c r="F11" s="155"/>
    </row>
    <row r="12" spans="1:6" x14ac:dyDescent="0.25">
      <c r="A12" s="67" t="s">
        <v>522</v>
      </c>
      <c r="B12" s="155"/>
      <c r="C12" s="155"/>
      <c r="D12" s="155"/>
      <c r="E12" s="155"/>
      <c r="F12" s="155"/>
    </row>
    <row r="13" spans="1:6" x14ac:dyDescent="0.25">
      <c r="A13" s="67" t="s">
        <v>523</v>
      </c>
      <c r="B13" s="155"/>
      <c r="C13" s="155"/>
      <c r="D13" s="155"/>
      <c r="E13" s="155"/>
      <c r="F13" s="155"/>
    </row>
    <row r="14" spans="1:6" x14ac:dyDescent="0.25">
      <c r="A14" s="146" t="s">
        <v>524</v>
      </c>
      <c r="B14" s="155"/>
      <c r="C14" s="155"/>
      <c r="D14" s="155"/>
      <c r="E14" s="155"/>
      <c r="F14" s="155"/>
    </row>
    <row r="15" spans="1:6" x14ac:dyDescent="0.25">
      <c r="A15" s="67" t="s">
        <v>521</v>
      </c>
      <c r="B15" s="155"/>
      <c r="C15" s="155"/>
      <c r="D15" s="155"/>
      <c r="E15" s="155"/>
      <c r="F15" s="155"/>
    </row>
    <row r="16" spans="1:6" x14ac:dyDescent="0.25">
      <c r="A16" s="67" t="s">
        <v>522</v>
      </c>
      <c r="B16" s="156"/>
      <c r="C16" s="156"/>
      <c r="D16" s="156"/>
      <c r="E16" s="156"/>
      <c r="F16" s="156"/>
    </row>
    <row r="17" spans="1:6" x14ac:dyDescent="0.25">
      <c r="A17" s="67" t="s">
        <v>523</v>
      </c>
      <c r="B17" s="157"/>
      <c r="C17" s="157"/>
      <c r="D17" s="157"/>
      <c r="E17" s="157"/>
      <c r="F17" s="157"/>
    </row>
    <row r="18" spans="1:6" x14ac:dyDescent="0.25">
      <c r="A18" s="146" t="s">
        <v>525</v>
      </c>
      <c r="B18" s="157"/>
      <c r="C18" s="157"/>
      <c r="D18" s="157"/>
      <c r="E18" s="157"/>
      <c r="F18" s="157"/>
    </row>
    <row r="19" spans="1:6" x14ac:dyDescent="0.25">
      <c r="A19" s="146" t="s">
        <v>526</v>
      </c>
      <c r="B19" s="157"/>
      <c r="C19" s="157"/>
      <c r="D19" s="157"/>
      <c r="E19" s="157"/>
      <c r="F19" s="157"/>
    </row>
    <row r="20" spans="1:6" x14ac:dyDescent="0.25">
      <c r="A20" s="146" t="s">
        <v>527</v>
      </c>
      <c r="B20" s="158"/>
      <c r="C20" s="158"/>
      <c r="D20" s="158"/>
      <c r="E20" s="158"/>
      <c r="F20" s="158"/>
    </row>
    <row r="21" spans="1:6" x14ac:dyDescent="0.25">
      <c r="A21" s="146" t="s">
        <v>528</v>
      </c>
      <c r="B21" s="158"/>
      <c r="C21" s="158"/>
      <c r="D21" s="158"/>
      <c r="E21" s="158"/>
      <c r="F21" s="158"/>
    </row>
    <row r="22" spans="1:6" x14ac:dyDescent="0.25">
      <c r="A22" s="146" t="s">
        <v>529</v>
      </c>
      <c r="B22" s="158"/>
      <c r="C22" s="158"/>
      <c r="D22" s="158"/>
      <c r="E22" s="158"/>
      <c r="F22" s="158"/>
    </row>
    <row r="23" spans="1:6" x14ac:dyDescent="0.25">
      <c r="A23" s="146" t="s">
        <v>530</v>
      </c>
      <c r="B23" s="158"/>
      <c r="C23" s="158"/>
      <c r="D23" s="158"/>
      <c r="E23" s="158"/>
      <c r="F23" s="158"/>
    </row>
    <row r="24" spans="1:6" x14ac:dyDescent="0.25">
      <c r="A24" s="146" t="s">
        <v>531</v>
      </c>
      <c r="B24" s="150"/>
      <c r="C24" s="150"/>
      <c r="D24" s="150"/>
      <c r="E24" s="150"/>
      <c r="F24" s="150"/>
    </row>
    <row r="25" spans="1:6" x14ac:dyDescent="0.25">
      <c r="A25" s="146" t="s">
        <v>532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533</v>
      </c>
      <c r="B27" s="149"/>
      <c r="C27" s="149"/>
      <c r="D27" s="149"/>
      <c r="E27" s="149"/>
      <c r="F27" s="149"/>
    </row>
    <row r="28" spans="1:6" x14ac:dyDescent="0.25">
      <c r="A28" s="146" t="s">
        <v>534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535</v>
      </c>
      <c r="B30" s="53"/>
      <c r="C30" s="53"/>
      <c r="D30" s="53"/>
      <c r="E30" s="53"/>
      <c r="F30" s="53"/>
    </row>
    <row r="31" spans="1:6" x14ac:dyDescent="0.25">
      <c r="A31" s="154" t="s">
        <v>520</v>
      </c>
      <c r="B31" s="91"/>
      <c r="C31" s="91"/>
      <c r="D31" s="91"/>
      <c r="E31" s="91"/>
      <c r="F31" s="91"/>
    </row>
    <row r="32" spans="1:6" x14ac:dyDescent="0.25">
      <c r="A32" s="154" t="s">
        <v>524</v>
      </c>
      <c r="B32" s="91"/>
      <c r="C32" s="91"/>
      <c r="D32" s="91"/>
      <c r="E32" s="91"/>
      <c r="F32" s="91"/>
    </row>
    <row r="33" spans="1:6" x14ac:dyDescent="0.25">
      <c r="A33" s="154" t="s">
        <v>536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537</v>
      </c>
      <c r="B35" s="53"/>
      <c r="C35" s="53"/>
      <c r="D35" s="53"/>
      <c r="E35" s="53"/>
      <c r="F35" s="53"/>
    </row>
    <row r="36" spans="1:6" x14ac:dyDescent="0.25">
      <c r="A36" s="154" t="s">
        <v>538</v>
      </c>
      <c r="B36" s="53"/>
      <c r="C36" s="53"/>
      <c r="D36" s="53"/>
      <c r="E36" s="53"/>
      <c r="F36" s="53"/>
    </row>
    <row r="37" spans="1:6" x14ac:dyDescent="0.25">
      <c r="A37" s="154" t="s">
        <v>539</v>
      </c>
      <c r="B37" s="53"/>
      <c r="C37" s="53"/>
      <c r="D37" s="53"/>
      <c r="E37" s="53"/>
      <c r="F37" s="53"/>
    </row>
    <row r="38" spans="1:6" x14ac:dyDescent="0.25">
      <c r="A38" s="154" t="s">
        <v>540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541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542</v>
      </c>
      <c r="B42" s="53"/>
      <c r="C42" s="53"/>
      <c r="D42" s="53"/>
      <c r="E42" s="53"/>
      <c r="F42" s="53"/>
    </row>
    <row r="43" spans="1:6" x14ac:dyDescent="0.25">
      <c r="A43" s="154" t="s">
        <v>543</v>
      </c>
      <c r="B43" s="91"/>
      <c r="C43" s="91"/>
      <c r="D43" s="91"/>
      <c r="E43" s="91"/>
      <c r="F43" s="91"/>
    </row>
    <row r="44" spans="1:6" x14ac:dyDescent="0.25">
      <c r="A44" s="154" t="s">
        <v>544</v>
      </c>
      <c r="B44" s="91"/>
      <c r="C44" s="91"/>
      <c r="D44" s="91"/>
      <c r="E44" s="91"/>
      <c r="F44" s="91"/>
    </row>
    <row r="45" spans="1:6" x14ac:dyDescent="0.25">
      <c r="A45" s="154" t="s">
        <v>545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546</v>
      </c>
      <c r="B47" s="53"/>
      <c r="C47" s="53"/>
      <c r="D47" s="53"/>
      <c r="E47" s="53"/>
      <c r="F47" s="53"/>
    </row>
    <row r="48" spans="1:6" x14ac:dyDescent="0.25">
      <c r="A48" s="154" t="s">
        <v>544</v>
      </c>
      <c r="B48" s="91"/>
      <c r="C48" s="91"/>
      <c r="D48" s="91"/>
      <c r="E48" s="91"/>
      <c r="F48" s="91"/>
    </row>
    <row r="49" spans="1:6" x14ac:dyDescent="0.25">
      <c r="A49" s="154" t="s">
        <v>545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547</v>
      </c>
      <c r="B51" s="53"/>
      <c r="C51" s="53"/>
      <c r="D51" s="53"/>
      <c r="E51" s="53"/>
      <c r="F51" s="53"/>
    </row>
    <row r="52" spans="1:6" x14ac:dyDescent="0.25">
      <c r="A52" s="154" t="s">
        <v>544</v>
      </c>
      <c r="B52" s="91"/>
      <c r="C52" s="91"/>
      <c r="D52" s="91"/>
      <c r="E52" s="91"/>
      <c r="F52" s="91"/>
    </row>
    <row r="53" spans="1:6" x14ac:dyDescent="0.25">
      <c r="A53" s="154" t="s">
        <v>545</v>
      </c>
      <c r="B53" s="91"/>
      <c r="C53" s="91"/>
      <c r="D53" s="91"/>
      <c r="E53" s="91"/>
      <c r="F53" s="91"/>
    </row>
    <row r="54" spans="1:6" x14ac:dyDescent="0.25">
      <c r="A54" s="154" t="s">
        <v>548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549</v>
      </c>
      <c r="B56" s="53"/>
      <c r="C56" s="53"/>
      <c r="D56" s="53"/>
      <c r="E56" s="53"/>
      <c r="F56" s="53"/>
    </row>
    <row r="57" spans="1:6" x14ac:dyDescent="0.25">
      <c r="A57" s="154" t="s">
        <v>544</v>
      </c>
      <c r="B57" s="91"/>
      <c r="C57" s="91"/>
      <c r="D57" s="91"/>
      <c r="E57" s="91"/>
      <c r="F57" s="91"/>
    </row>
    <row r="58" spans="1:6" x14ac:dyDescent="0.25">
      <c r="A58" s="154" t="s">
        <v>545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550</v>
      </c>
      <c r="B60" s="53"/>
      <c r="C60" s="53"/>
      <c r="D60" s="53"/>
      <c r="E60" s="53"/>
      <c r="F60" s="53"/>
    </row>
    <row r="61" spans="1:6" x14ac:dyDescent="0.25">
      <c r="A61" s="154" t="s">
        <v>551</v>
      </c>
      <c r="B61" s="141"/>
      <c r="C61" s="141"/>
      <c r="D61" s="141"/>
      <c r="E61" s="141"/>
      <c r="F61" s="141"/>
    </row>
    <row r="62" spans="1:6" x14ac:dyDescent="0.25">
      <c r="A62" s="154" t="s">
        <v>552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553</v>
      </c>
      <c r="B64" s="141"/>
      <c r="C64" s="141"/>
      <c r="D64" s="141"/>
      <c r="E64" s="141"/>
      <c r="F64" s="141"/>
    </row>
    <row r="65" spans="1:6" x14ac:dyDescent="0.25">
      <c r="A65" s="154" t="s">
        <v>554</v>
      </c>
      <c r="B65" s="141"/>
      <c r="C65" s="141"/>
      <c r="D65" s="141"/>
      <c r="E65" s="141"/>
      <c r="F65" s="141"/>
    </row>
    <row r="66" spans="1:6" x14ac:dyDescent="0.25">
      <c r="A66" s="154" t="s">
        <v>555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31" t="s">
        <v>446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447</v>
      </c>
      <c r="B5" s="132"/>
      <c r="C5" s="132"/>
      <c r="D5" s="132"/>
      <c r="E5" s="132"/>
      <c r="F5" s="132"/>
      <c r="G5" s="133"/>
    </row>
    <row r="6" spans="1:7" x14ac:dyDescent="0.25">
      <c r="A6" s="184" t="s">
        <v>448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449</v>
      </c>
      <c r="C7" s="185"/>
      <c r="D7" s="185"/>
      <c r="E7" s="185"/>
      <c r="F7" s="185"/>
      <c r="G7" s="185"/>
    </row>
    <row r="8" spans="1:7" ht="30" x14ac:dyDescent="0.25">
      <c r="A8" s="71" t="s">
        <v>450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465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447</v>
      </c>
      <c r="B5" s="114"/>
      <c r="C5" s="114"/>
      <c r="D5" s="114"/>
      <c r="E5" s="114"/>
      <c r="F5" s="114"/>
      <c r="G5" s="115"/>
    </row>
    <row r="6" spans="1:7" x14ac:dyDescent="0.25">
      <c r="A6" s="188" t="s">
        <v>466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449</v>
      </c>
      <c r="C7" s="185"/>
      <c r="D7" s="185"/>
      <c r="E7" s="185"/>
      <c r="F7" s="185"/>
      <c r="G7" s="185"/>
    </row>
    <row r="8" spans="1:7" x14ac:dyDescent="0.25">
      <c r="A8" s="26" t="s">
        <v>467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476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479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481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448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482</v>
      </c>
    </row>
    <row r="7" spans="1:7" x14ac:dyDescent="0.25">
      <c r="A7" s="62" t="s">
        <v>450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493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500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503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504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466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507</v>
      </c>
    </row>
    <row r="7" spans="1:7" x14ac:dyDescent="0.25">
      <c r="A7" s="26" t="s">
        <v>467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508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503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504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509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Sistema Municipal de Agua Potable y Alcantarillado de Moroleón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510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511</v>
      </c>
      <c r="C4" s="121" t="s">
        <v>512</v>
      </c>
      <c r="D4" s="121" t="s">
        <v>513</v>
      </c>
      <c r="E4" s="121" t="s">
        <v>514</v>
      </c>
      <c r="F4" s="121" t="s">
        <v>515</v>
      </c>
    </row>
    <row r="5" spans="1:6" ht="12.75" customHeight="1" x14ac:dyDescent="0.25">
      <c r="A5" s="18" t="s">
        <v>516</v>
      </c>
      <c r="B5" s="53"/>
      <c r="C5" s="53"/>
      <c r="D5" s="53"/>
      <c r="E5" s="53"/>
      <c r="F5" s="53"/>
    </row>
    <row r="6" spans="1:6" ht="30" x14ac:dyDescent="0.25">
      <c r="A6" s="59" t="s">
        <v>517</v>
      </c>
      <c r="B6" s="60"/>
      <c r="C6" s="60"/>
      <c r="D6" s="60"/>
      <c r="E6" s="60"/>
      <c r="F6" s="60"/>
    </row>
    <row r="7" spans="1:6" ht="15" x14ac:dyDescent="0.25">
      <c r="A7" s="59" t="s">
        <v>518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519</v>
      </c>
      <c r="B9" s="45"/>
      <c r="C9" s="45"/>
      <c r="D9" s="45"/>
      <c r="E9" s="45"/>
      <c r="F9" s="45"/>
    </row>
    <row r="10" spans="1:6" ht="15" x14ac:dyDescent="0.25">
      <c r="A10" s="59" t="s">
        <v>520</v>
      </c>
      <c r="B10" s="60"/>
      <c r="C10" s="60"/>
      <c r="D10" s="60"/>
      <c r="E10" s="60"/>
      <c r="F10" s="60"/>
    </row>
    <row r="11" spans="1:6" ht="15" x14ac:dyDescent="0.25">
      <c r="A11" s="80" t="s">
        <v>521</v>
      </c>
      <c r="B11" s="60"/>
      <c r="C11" s="60"/>
      <c r="D11" s="60"/>
      <c r="E11" s="60"/>
      <c r="F11" s="60"/>
    </row>
    <row r="12" spans="1:6" ht="15" x14ac:dyDescent="0.25">
      <c r="A12" s="80" t="s">
        <v>522</v>
      </c>
      <c r="B12" s="60"/>
      <c r="C12" s="60"/>
      <c r="D12" s="60"/>
      <c r="E12" s="60"/>
      <c r="F12" s="60"/>
    </row>
    <row r="13" spans="1:6" ht="15" x14ac:dyDescent="0.25">
      <c r="A13" s="80" t="s">
        <v>523</v>
      </c>
      <c r="B13" s="60"/>
      <c r="C13" s="60"/>
      <c r="D13" s="60"/>
      <c r="E13" s="60"/>
      <c r="F13" s="60"/>
    </row>
    <row r="14" spans="1:6" ht="15" x14ac:dyDescent="0.25">
      <c r="A14" s="59" t="s">
        <v>524</v>
      </c>
      <c r="B14" s="60"/>
      <c r="C14" s="60"/>
      <c r="D14" s="60"/>
      <c r="E14" s="60"/>
      <c r="F14" s="60"/>
    </row>
    <row r="15" spans="1:6" ht="15" x14ac:dyDescent="0.25">
      <c r="A15" s="80" t="s">
        <v>521</v>
      </c>
      <c r="B15" s="60"/>
      <c r="C15" s="60"/>
      <c r="D15" s="60"/>
      <c r="E15" s="60"/>
      <c r="F15" s="60"/>
    </row>
    <row r="16" spans="1:6" ht="15" x14ac:dyDescent="0.25">
      <c r="A16" s="80" t="s">
        <v>522</v>
      </c>
      <c r="B16" s="60"/>
      <c r="C16" s="60"/>
      <c r="D16" s="60"/>
      <c r="E16" s="60"/>
      <c r="F16" s="60"/>
    </row>
    <row r="17" spans="1:6" ht="15" x14ac:dyDescent="0.25">
      <c r="A17" s="80" t="s">
        <v>523</v>
      </c>
      <c r="B17" s="60"/>
      <c r="C17" s="60"/>
      <c r="D17" s="60"/>
      <c r="E17" s="60"/>
      <c r="F17" s="60"/>
    </row>
    <row r="18" spans="1:6" ht="15" x14ac:dyDescent="0.25">
      <c r="A18" s="59" t="s">
        <v>525</v>
      </c>
      <c r="B18" s="122"/>
      <c r="C18" s="60"/>
      <c r="D18" s="60"/>
      <c r="E18" s="60"/>
      <c r="F18" s="60"/>
    </row>
    <row r="19" spans="1:6" ht="15" x14ac:dyDescent="0.25">
      <c r="A19" s="59" t="s">
        <v>526</v>
      </c>
      <c r="B19" s="60"/>
      <c r="C19" s="60"/>
      <c r="D19" s="60"/>
      <c r="E19" s="60"/>
      <c r="F19" s="60"/>
    </row>
    <row r="20" spans="1:6" ht="30" x14ac:dyDescent="0.25">
      <c r="A20" s="59" t="s">
        <v>527</v>
      </c>
      <c r="B20" s="123"/>
      <c r="C20" s="123"/>
      <c r="D20" s="123"/>
      <c r="E20" s="123"/>
      <c r="F20" s="123"/>
    </row>
    <row r="21" spans="1:6" ht="30" x14ac:dyDescent="0.25">
      <c r="A21" s="59" t="s">
        <v>528</v>
      </c>
      <c r="B21" s="123"/>
      <c r="C21" s="123"/>
      <c r="D21" s="123"/>
      <c r="E21" s="123"/>
      <c r="F21" s="123"/>
    </row>
    <row r="22" spans="1:6" ht="30" x14ac:dyDescent="0.25">
      <c r="A22" s="59" t="s">
        <v>529</v>
      </c>
      <c r="B22" s="123"/>
      <c r="C22" s="123"/>
      <c r="D22" s="123"/>
      <c r="E22" s="123"/>
      <c r="F22" s="123"/>
    </row>
    <row r="23" spans="1:6" ht="15" x14ac:dyDescent="0.25">
      <c r="A23" s="59" t="s">
        <v>530</v>
      </c>
      <c r="B23" s="123"/>
      <c r="C23" s="123"/>
      <c r="D23" s="123"/>
      <c r="E23" s="123"/>
      <c r="F23" s="123"/>
    </row>
    <row r="24" spans="1:6" ht="15" x14ac:dyDescent="0.25">
      <c r="A24" s="59" t="s">
        <v>531</v>
      </c>
      <c r="B24" s="124"/>
      <c r="C24" s="60"/>
      <c r="D24" s="60"/>
      <c r="E24" s="60"/>
      <c r="F24" s="60"/>
    </row>
    <row r="25" spans="1:6" ht="15" x14ac:dyDescent="0.25">
      <c r="A25" s="59" t="s">
        <v>532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533</v>
      </c>
      <c r="B27" s="45"/>
      <c r="C27" s="45"/>
      <c r="D27" s="45"/>
      <c r="E27" s="45"/>
      <c r="F27" s="45"/>
    </row>
    <row r="28" spans="1:6" ht="15" x14ac:dyDescent="0.25">
      <c r="A28" s="59" t="s">
        <v>534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535</v>
      </c>
      <c r="B30" s="45"/>
      <c r="C30" s="45"/>
      <c r="D30" s="45"/>
      <c r="E30" s="45"/>
      <c r="F30" s="45"/>
    </row>
    <row r="31" spans="1:6" ht="15" x14ac:dyDescent="0.25">
      <c r="A31" s="59" t="s">
        <v>520</v>
      </c>
      <c r="B31" s="60"/>
      <c r="C31" s="60"/>
      <c r="D31" s="60"/>
      <c r="E31" s="60"/>
      <c r="F31" s="60"/>
    </row>
    <row r="32" spans="1:6" ht="15" x14ac:dyDescent="0.25">
      <c r="A32" s="59" t="s">
        <v>524</v>
      </c>
      <c r="B32" s="60"/>
      <c r="C32" s="60"/>
      <c r="D32" s="60"/>
      <c r="E32" s="60"/>
      <c r="F32" s="60"/>
    </row>
    <row r="33" spans="1:6" ht="15" x14ac:dyDescent="0.25">
      <c r="A33" s="59" t="s">
        <v>536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537</v>
      </c>
      <c r="B35" s="45"/>
      <c r="C35" s="45"/>
      <c r="D35" s="45"/>
      <c r="E35" s="45"/>
      <c r="F35" s="45"/>
    </row>
    <row r="36" spans="1:6" ht="15" x14ac:dyDescent="0.25">
      <c r="A36" s="59" t="s">
        <v>538</v>
      </c>
      <c r="B36" s="60"/>
      <c r="C36" s="60"/>
      <c r="D36" s="60"/>
      <c r="E36" s="60"/>
      <c r="F36" s="60"/>
    </row>
    <row r="37" spans="1:6" ht="15" x14ac:dyDescent="0.25">
      <c r="A37" s="59" t="s">
        <v>539</v>
      </c>
      <c r="B37" s="60"/>
      <c r="C37" s="60"/>
      <c r="D37" s="60"/>
      <c r="E37" s="60"/>
      <c r="F37" s="60"/>
    </row>
    <row r="38" spans="1:6" ht="15" x14ac:dyDescent="0.25">
      <c r="A38" s="59" t="s">
        <v>540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541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542</v>
      </c>
      <c r="B42" s="45"/>
      <c r="C42" s="45"/>
      <c r="D42" s="45"/>
      <c r="E42" s="45"/>
      <c r="F42" s="45"/>
    </row>
    <row r="43" spans="1:6" ht="15" x14ac:dyDescent="0.25">
      <c r="A43" s="59" t="s">
        <v>543</v>
      </c>
      <c r="B43" s="60"/>
      <c r="C43" s="60"/>
      <c r="D43" s="60"/>
      <c r="E43" s="60"/>
      <c r="F43" s="60"/>
    </row>
    <row r="44" spans="1:6" ht="15" x14ac:dyDescent="0.25">
      <c r="A44" s="59" t="s">
        <v>544</v>
      </c>
      <c r="B44" s="60"/>
      <c r="C44" s="60"/>
      <c r="D44" s="60"/>
      <c r="E44" s="60"/>
      <c r="F44" s="60"/>
    </row>
    <row r="45" spans="1:6" ht="15" x14ac:dyDescent="0.25">
      <c r="A45" s="59" t="s">
        <v>545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546</v>
      </c>
      <c r="B47" s="45"/>
      <c r="C47" s="45"/>
      <c r="D47" s="45"/>
      <c r="E47" s="45"/>
      <c r="F47" s="45"/>
    </row>
    <row r="48" spans="1:6" ht="15" x14ac:dyDescent="0.25">
      <c r="A48" s="59" t="s">
        <v>544</v>
      </c>
      <c r="B48" s="123"/>
      <c r="C48" s="123"/>
      <c r="D48" s="123"/>
      <c r="E48" s="123"/>
      <c r="F48" s="123"/>
    </row>
    <row r="49" spans="1:6" ht="15" x14ac:dyDescent="0.25">
      <c r="A49" s="59" t="s">
        <v>545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547</v>
      </c>
      <c r="B51" s="45"/>
      <c r="C51" s="45"/>
      <c r="D51" s="45"/>
      <c r="E51" s="45"/>
      <c r="F51" s="45"/>
    </row>
    <row r="52" spans="1:6" ht="15" x14ac:dyDescent="0.25">
      <c r="A52" s="59" t="s">
        <v>544</v>
      </c>
      <c r="B52" s="60"/>
      <c r="C52" s="60"/>
      <c r="D52" s="60"/>
      <c r="E52" s="60"/>
      <c r="F52" s="60"/>
    </row>
    <row r="53" spans="1:6" ht="15" x14ac:dyDescent="0.25">
      <c r="A53" s="59" t="s">
        <v>545</v>
      </c>
      <c r="B53" s="60"/>
      <c r="C53" s="60"/>
      <c r="D53" s="60"/>
      <c r="E53" s="60"/>
      <c r="F53" s="60"/>
    </row>
    <row r="54" spans="1:6" ht="15" x14ac:dyDescent="0.25">
      <c r="A54" s="59" t="s">
        <v>548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549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544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545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550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551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552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553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554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555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  <pageSetUpPr fitToPage="1"/>
  </sheetPr>
  <dimension ref="A1:H45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8" bestFit="1" customWidth="1"/>
    <col min="2" max="8" width="16.710937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77.25" customHeight="1" x14ac:dyDescent="0.25">
      <c r="A6" s="5" t="s">
        <v>124</v>
      </c>
      <c r="B6" s="6" t="s">
        <v>594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1756084.07</v>
      </c>
      <c r="C18" s="108"/>
      <c r="D18" s="108"/>
      <c r="E18" s="108"/>
      <c r="F18" s="4">
        <v>1547440.3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1756084.07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1547440.3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55" orientation="portrait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  <pageSetUpPr fitToPage="1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3" width="15.7109375" customWidth="1"/>
    <col min="4" max="6" width="14.28515625" customWidth="1"/>
    <col min="7" max="7" width="17.140625" customWidth="1"/>
    <col min="8" max="11" width="16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108.7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595</v>
      </c>
      <c r="J6" s="1" t="s">
        <v>596</v>
      </c>
      <c r="K6" s="1" t="s">
        <v>597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59" orientation="landscape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  <pageSetUpPr fitToPage="1"/>
  </sheetPr>
  <dimension ref="A1:D75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75.7109375" customWidth="1"/>
    <col min="2" max="4" width="16.7109375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Sistema Municipal de Agua Potable y Alcantarillado de Moroleón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69062352</v>
      </c>
      <c r="C8" s="14">
        <f>SUM(C9:C11)</f>
        <v>76203634.840000004</v>
      </c>
      <c r="D8" s="14">
        <f>SUM(D9:D11)</f>
        <v>76203634.840000004</v>
      </c>
    </row>
    <row r="9" spans="1:4" x14ac:dyDescent="0.25">
      <c r="A9" s="58" t="s">
        <v>189</v>
      </c>
      <c r="B9" s="94">
        <v>65862352</v>
      </c>
      <c r="C9" s="94">
        <v>73328267.840000004</v>
      </c>
      <c r="D9" s="94">
        <v>73328267.840000004</v>
      </c>
    </row>
    <row r="10" spans="1:4" x14ac:dyDescent="0.25">
      <c r="A10" s="58" t="s">
        <v>190</v>
      </c>
      <c r="B10" s="94">
        <v>3200000</v>
      </c>
      <c r="C10" s="94">
        <v>2875367</v>
      </c>
      <c r="D10" s="94">
        <v>2875367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69062352</v>
      </c>
      <c r="C13" s="14">
        <f>C14+C15</f>
        <v>53180049.659999996</v>
      </c>
      <c r="D13" s="14">
        <f>D14+D15</f>
        <v>52698104.170000002</v>
      </c>
    </row>
    <row r="14" spans="1:4" x14ac:dyDescent="0.25">
      <c r="A14" s="58" t="s">
        <v>193</v>
      </c>
      <c r="B14" s="94">
        <v>65862352</v>
      </c>
      <c r="C14" s="94">
        <v>50304682.659999996</v>
      </c>
      <c r="D14" s="94">
        <v>49822737.170000002</v>
      </c>
    </row>
    <row r="15" spans="1:4" x14ac:dyDescent="0.25">
      <c r="A15" s="58" t="s">
        <v>194</v>
      </c>
      <c r="B15" s="94">
        <v>3200000</v>
      </c>
      <c r="C15" s="94">
        <v>2875367</v>
      </c>
      <c r="D15" s="94">
        <v>2875367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18455870.989999998</v>
      </c>
      <c r="D17" s="14">
        <f>D18+D19</f>
        <v>18455870.989999998</v>
      </c>
    </row>
    <row r="18" spans="1:4" x14ac:dyDescent="0.25">
      <c r="A18" s="58" t="s">
        <v>196</v>
      </c>
      <c r="B18" s="16">
        <v>0</v>
      </c>
      <c r="C18" s="47">
        <v>18455870.989999998</v>
      </c>
      <c r="D18" s="47">
        <v>18455870.989999998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41479456.170000002</v>
      </c>
      <c r="D21" s="14">
        <f>D8-D13+D17</f>
        <v>41961401.659999996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41479456.170000002</v>
      </c>
      <c r="D23" s="14">
        <f>D21-D11</f>
        <v>41961401.659999996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23023585.180000003</v>
      </c>
      <c r="D25" s="14">
        <f>D23-D17</f>
        <v>23505530.669999998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23023585.180000003</v>
      </c>
      <c r="D33" s="4">
        <f>D25+D29</f>
        <v>23505530.669999998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65862352</v>
      </c>
      <c r="C48" s="96">
        <f>C9</f>
        <v>73328267.840000004</v>
      </c>
      <c r="D48" s="96">
        <f>D9</f>
        <v>73328267.840000004</v>
      </c>
    </row>
    <row r="49" spans="1:4" ht="30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65862352</v>
      </c>
      <c r="C53" s="47">
        <f>C14</f>
        <v>50304682.659999996</v>
      </c>
      <c r="D53" s="47">
        <f>D14</f>
        <v>49822737.170000002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18455870.989999998</v>
      </c>
      <c r="D55" s="47">
        <f>D18</f>
        <v>18455870.989999998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41479456.170000002</v>
      </c>
      <c r="D57" s="4">
        <f>D48+D49-D53+D55</f>
        <v>41961401.659999996</v>
      </c>
    </row>
    <row r="58" spans="1:4" x14ac:dyDescent="0.25">
      <c r="A58" s="23"/>
      <c r="B58" s="24"/>
      <c r="C58" s="24"/>
      <c r="D58" s="24"/>
    </row>
    <row r="59" spans="1:4" ht="30" x14ac:dyDescent="0.25">
      <c r="A59" s="18" t="s">
        <v>219</v>
      </c>
      <c r="B59" s="4">
        <f>B57-B49</f>
        <v>0</v>
      </c>
      <c r="C59" s="4">
        <f>C57-C49</f>
        <v>41479456.170000002</v>
      </c>
      <c r="D59" s="4">
        <f>D57-D49</f>
        <v>41961401.659999996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3200000</v>
      </c>
      <c r="C63" s="98">
        <f>C10</f>
        <v>2875367</v>
      </c>
      <c r="D63" s="98">
        <f>D10</f>
        <v>2875367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3200000</v>
      </c>
      <c r="C68" s="94">
        <f>C15</f>
        <v>2875367</v>
      </c>
      <c r="D68" s="94">
        <f>D15</f>
        <v>2875367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ht="30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6" orientation="portrait" r:id="rId1"/>
  <ignoredErrors>
    <ignoredError sqref="B8:D8 B29:D33 B37:D44 B48:D59 B63:D74 B11:D13 B16:D17 B19:D20 B18 B25 D25 B22:D22 B21 D21 B24:D24 B23 D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  <pageSetUpPr fitToPage="1"/>
  </sheetPr>
  <dimension ref="A1:G76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5.5703125" customWidth="1"/>
    <col min="2" max="7" width="15.7109375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2664744</v>
      </c>
      <c r="C13" s="47">
        <v>1266179</v>
      </c>
      <c r="D13" s="47">
        <v>3930923</v>
      </c>
      <c r="E13" s="47">
        <v>4275133.25</v>
      </c>
      <c r="F13" s="47">
        <v>4275133.25</v>
      </c>
      <c r="G13" s="47">
        <f t="shared" si="0"/>
        <v>1610389.25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59997608</v>
      </c>
      <c r="C15" s="47">
        <v>6568416</v>
      </c>
      <c r="D15" s="47">
        <v>66566024</v>
      </c>
      <c r="E15" s="47">
        <v>67793938.760000005</v>
      </c>
      <c r="F15" s="47">
        <v>67793938.760000005</v>
      </c>
      <c r="G15" s="47">
        <f t="shared" si="0"/>
        <v>7796330.7600000054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3200000</v>
      </c>
      <c r="C34" s="47">
        <v>0</v>
      </c>
      <c r="D34" s="47">
        <v>3200000</v>
      </c>
      <c r="E34" s="47">
        <v>1259195.83</v>
      </c>
      <c r="F34" s="47">
        <v>1259195.83</v>
      </c>
      <c r="G34" s="47">
        <f t="shared" si="4"/>
        <v>-1940804.17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65862352</v>
      </c>
      <c r="C41" s="4">
        <f t="shared" si="7"/>
        <v>7834595</v>
      </c>
      <c r="D41" s="4">
        <f t="shared" si="7"/>
        <v>73696947</v>
      </c>
      <c r="E41" s="4">
        <f t="shared" si="7"/>
        <v>73328267.840000004</v>
      </c>
      <c r="F41" s="4">
        <f t="shared" si="7"/>
        <v>73328267.840000004</v>
      </c>
      <c r="G41" s="4">
        <f t="shared" si="7"/>
        <v>7465915.8400000054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7465915.8400000054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ht="30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ht="30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ht="30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3200000</v>
      </c>
      <c r="C63" s="47">
        <v>1607300</v>
      </c>
      <c r="D63" s="47">
        <v>4807300</v>
      </c>
      <c r="E63" s="47">
        <v>2875367</v>
      </c>
      <c r="F63" s="47">
        <v>2875367</v>
      </c>
      <c r="G63" s="47">
        <f t="shared" si="13"/>
        <v>-324633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3200000</v>
      </c>
      <c r="C65" s="4">
        <f t="shared" si="14"/>
        <v>1607300</v>
      </c>
      <c r="D65" s="4">
        <f t="shared" si="14"/>
        <v>4807300</v>
      </c>
      <c r="E65" s="4">
        <f t="shared" si="14"/>
        <v>2875367</v>
      </c>
      <c r="F65" s="4">
        <f t="shared" si="14"/>
        <v>2875367</v>
      </c>
      <c r="G65" s="4">
        <f t="shared" si="14"/>
        <v>-324633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69062352</v>
      </c>
      <c r="C70" s="4">
        <f t="shared" si="16"/>
        <v>9441895</v>
      </c>
      <c r="D70" s="4">
        <f t="shared" si="16"/>
        <v>78504247</v>
      </c>
      <c r="E70" s="4">
        <f t="shared" si="16"/>
        <v>76203634.840000004</v>
      </c>
      <c r="F70" s="4">
        <f t="shared" si="16"/>
        <v>76203634.840000004</v>
      </c>
      <c r="G70" s="4">
        <f t="shared" si="16"/>
        <v>7141282.8400000054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orientation="portrait" r:id="rId1"/>
  <ignoredErrors>
    <ignoredError sqref="B16:F27 B29:F33 B60:F62 G9:G15 G60:G76 G55:G58 G38:G53 B35:F58 B64:F75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75.7109375" customWidth="1"/>
    <col min="2" max="7" width="15.7109375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Sistema Municipal de Agua Potable y Alcantarillado de Moroleón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65862352</v>
      </c>
      <c r="C9" s="83">
        <f t="shared" si="0"/>
        <v>29114481</v>
      </c>
      <c r="D9" s="83">
        <f t="shared" si="0"/>
        <v>94976833</v>
      </c>
      <c r="E9" s="83">
        <f t="shared" si="0"/>
        <v>68760553.650000006</v>
      </c>
      <c r="F9" s="83">
        <f t="shared" si="0"/>
        <v>68278608.159999996</v>
      </c>
      <c r="G9" s="83">
        <f t="shared" si="0"/>
        <v>26216279.350000001</v>
      </c>
    </row>
    <row r="10" spans="1:7" x14ac:dyDescent="0.25">
      <c r="A10" s="84" t="s">
        <v>305</v>
      </c>
      <c r="B10" s="83">
        <f t="shared" ref="B10:G10" si="1">SUM(B11:B17)</f>
        <v>21840145</v>
      </c>
      <c r="C10" s="83">
        <f t="shared" si="1"/>
        <v>0</v>
      </c>
      <c r="D10" s="83">
        <f t="shared" si="1"/>
        <v>21840145</v>
      </c>
      <c r="E10" s="83">
        <f t="shared" si="1"/>
        <v>17391558.07</v>
      </c>
      <c r="F10" s="83">
        <f t="shared" si="1"/>
        <v>16986354.580000002</v>
      </c>
      <c r="G10" s="83">
        <f t="shared" si="1"/>
        <v>4448586.93</v>
      </c>
    </row>
    <row r="11" spans="1:7" x14ac:dyDescent="0.25">
      <c r="A11" s="85" t="s">
        <v>306</v>
      </c>
      <c r="B11" s="75">
        <v>12859056</v>
      </c>
      <c r="C11" s="75">
        <v>0</v>
      </c>
      <c r="D11" s="75">
        <v>12859056</v>
      </c>
      <c r="E11" s="75">
        <v>11597315.49</v>
      </c>
      <c r="F11" s="75">
        <v>11597315.49</v>
      </c>
      <c r="G11" s="75">
        <f>D11-E11</f>
        <v>1261740.5099999998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3227100</v>
      </c>
      <c r="C13" s="75">
        <v>0</v>
      </c>
      <c r="D13" s="75">
        <v>3227100</v>
      </c>
      <c r="E13" s="75">
        <v>2197545.66</v>
      </c>
      <c r="F13" s="75">
        <v>2197545.66</v>
      </c>
      <c r="G13" s="75">
        <f t="shared" si="2"/>
        <v>1029554.3399999999</v>
      </c>
    </row>
    <row r="14" spans="1:7" x14ac:dyDescent="0.25">
      <c r="A14" s="85" t="s">
        <v>309</v>
      </c>
      <c r="B14" s="75">
        <v>3511068</v>
      </c>
      <c r="C14" s="75">
        <v>95000</v>
      </c>
      <c r="D14" s="75">
        <v>3606068</v>
      </c>
      <c r="E14" s="75">
        <v>2967058.19</v>
      </c>
      <c r="F14" s="75">
        <v>2561854.7000000002</v>
      </c>
      <c r="G14" s="75">
        <f t="shared" si="2"/>
        <v>639009.81000000006</v>
      </c>
    </row>
    <row r="15" spans="1:7" x14ac:dyDescent="0.25">
      <c r="A15" s="85" t="s">
        <v>310</v>
      </c>
      <c r="B15" s="75">
        <v>1361520</v>
      </c>
      <c r="C15" s="75">
        <v>0</v>
      </c>
      <c r="D15" s="75">
        <v>1361520</v>
      </c>
      <c r="E15" s="75">
        <v>629638.73</v>
      </c>
      <c r="F15" s="75">
        <v>629638.73</v>
      </c>
      <c r="G15" s="75">
        <f t="shared" si="2"/>
        <v>731881.27</v>
      </c>
    </row>
    <row r="16" spans="1:7" x14ac:dyDescent="0.25">
      <c r="A16" s="85" t="s">
        <v>311</v>
      </c>
      <c r="B16" s="75">
        <v>881401</v>
      </c>
      <c r="C16" s="75">
        <v>-95000</v>
      </c>
      <c r="D16" s="75">
        <v>786401</v>
      </c>
      <c r="E16" s="75">
        <v>0</v>
      </c>
      <c r="F16" s="75">
        <v>0</v>
      </c>
      <c r="G16" s="75">
        <f t="shared" si="2"/>
        <v>786401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5295984</v>
      </c>
      <c r="C18" s="83">
        <f t="shared" si="3"/>
        <v>2706769</v>
      </c>
      <c r="D18" s="83">
        <f t="shared" si="3"/>
        <v>8002753</v>
      </c>
      <c r="E18" s="83">
        <f t="shared" si="3"/>
        <v>4271900.1300000008</v>
      </c>
      <c r="F18" s="83">
        <f t="shared" si="3"/>
        <v>4271900.1300000008</v>
      </c>
      <c r="G18" s="83">
        <f t="shared" si="3"/>
        <v>3730852.87</v>
      </c>
    </row>
    <row r="19" spans="1:7" x14ac:dyDescent="0.25">
      <c r="A19" s="85" t="s">
        <v>314</v>
      </c>
      <c r="B19" s="75">
        <v>373020</v>
      </c>
      <c r="C19" s="75">
        <v>0</v>
      </c>
      <c r="D19" s="75">
        <v>373020</v>
      </c>
      <c r="E19" s="75">
        <v>299227.21000000002</v>
      </c>
      <c r="F19" s="75">
        <v>299227.21000000002</v>
      </c>
      <c r="G19" s="75">
        <f>D19-E19</f>
        <v>73792.789999999979</v>
      </c>
    </row>
    <row r="20" spans="1:7" x14ac:dyDescent="0.25">
      <c r="A20" s="85" t="s">
        <v>315</v>
      </c>
      <c r="B20" s="75">
        <v>89400</v>
      </c>
      <c r="C20" s="75">
        <v>0</v>
      </c>
      <c r="D20" s="75">
        <v>89400</v>
      </c>
      <c r="E20" s="75">
        <v>64420.05</v>
      </c>
      <c r="F20" s="75">
        <v>64420.05</v>
      </c>
      <c r="G20" s="75">
        <f t="shared" ref="G20:G27" si="4">D20-E20</f>
        <v>24979.949999999997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3922848</v>
      </c>
      <c r="C22" s="75">
        <v>2600000</v>
      </c>
      <c r="D22" s="75">
        <v>6522848</v>
      </c>
      <c r="E22" s="75">
        <v>3159725.94</v>
      </c>
      <c r="F22" s="75">
        <v>3159725.94</v>
      </c>
      <c r="G22" s="75">
        <f t="shared" si="4"/>
        <v>3363122.06</v>
      </c>
    </row>
    <row r="23" spans="1:7" x14ac:dyDescent="0.25">
      <c r="A23" s="85" t="s">
        <v>318</v>
      </c>
      <c r="B23" s="75">
        <v>28536</v>
      </c>
      <c r="C23" s="75">
        <v>0</v>
      </c>
      <c r="D23" s="75">
        <v>28536</v>
      </c>
      <c r="E23" s="75">
        <v>2983.74</v>
      </c>
      <c r="F23" s="75">
        <v>2983.74</v>
      </c>
      <c r="G23" s="75">
        <f t="shared" si="4"/>
        <v>25552.260000000002</v>
      </c>
    </row>
    <row r="24" spans="1:7" x14ac:dyDescent="0.25">
      <c r="A24" s="85" t="s">
        <v>319</v>
      </c>
      <c r="B24" s="75">
        <v>534468</v>
      </c>
      <c r="C24" s="75">
        <v>66769</v>
      </c>
      <c r="D24" s="75">
        <v>601237</v>
      </c>
      <c r="E24" s="75">
        <v>535381.72</v>
      </c>
      <c r="F24" s="75">
        <v>535381.72</v>
      </c>
      <c r="G24" s="75">
        <f t="shared" si="4"/>
        <v>65855.280000000028</v>
      </c>
    </row>
    <row r="25" spans="1:7" x14ac:dyDescent="0.25">
      <c r="A25" s="85" t="s">
        <v>320</v>
      </c>
      <c r="B25" s="75">
        <v>189996</v>
      </c>
      <c r="C25" s="75">
        <v>40000</v>
      </c>
      <c r="D25" s="75">
        <v>229996</v>
      </c>
      <c r="E25" s="75">
        <v>147054.73000000001</v>
      </c>
      <c r="F25" s="75">
        <v>147054.73000000001</v>
      </c>
      <c r="G25" s="75">
        <f t="shared" si="4"/>
        <v>82941.26999999999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157716</v>
      </c>
      <c r="C27" s="75">
        <v>0</v>
      </c>
      <c r="D27" s="75">
        <v>157716</v>
      </c>
      <c r="E27" s="75">
        <v>63106.74</v>
      </c>
      <c r="F27" s="75">
        <v>63106.74</v>
      </c>
      <c r="G27" s="75">
        <f t="shared" si="4"/>
        <v>94609.260000000009</v>
      </c>
    </row>
    <row r="28" spans="1:7" x14ac:dyDescent="0.25">
      <c r="A28" s="84" t="s">
        <v>323</v>
      </c>
      <c r="B28" s="83">
        <f t="shared" ref="B28:G28" si="5">SUM(B29:B37)</f>
        <v>27472793</v>
      </c>
      <c r="C28" s="83">
        <f t="shared" si="5"/>
        <v>4360657</v>
      </c>
      <c r="D28" s="83">
        <f t="shared" si="5"/>
        <v>31833450</v>
      </c>
      <c r="E28" s="83">
        <f t="shared" si="5"/>
        <v>25201806.289999999</v>
      </c>
      <c r="F28" s="83">
        <f t="shared" si="5"/>
        <v>25125064.289999999</v>
      </c>
      <c r="G28" s="83">
        <f t="shared" si="5"/>
        <v>6631643.7100000009</v>
      </c>
    </row>
    <row r="29" spans="1:7" x14ac:dyDescent="0.25">
      <c r="A29" s="85" t="s">
        <v>324</v>
      </c>
      <c r="B29" s="75">
        <v>12011736</v>
      </c>
      <c r="C29" s="75">
        <v>773626</v>
      </c>
      <c r="D29" s="75">
        <v>12785362</v>
      </c>
      <c r="E29" s="75">
        <v>10943457.310000001</v>
      </c>
      <c r="F29" s="75">
        <v>10943457.310000001</v>
      </c>
      <c r="G29" s="75">
        <f>D29-E29</f>
        <v>1841904.6899999995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1318236</v>
      </c>
      <c r="C31" s="75">
        <v>0</v>
      </c>
      <c r="D31" s="75">
        <v>1318236</v>
      </c>
      <c r="E31" s="75">
        <v>700127.37</v>
      </c>
      <c r="F31" s="75">
        <v>700127.37</v>
      </c>
      <c r="G31" s="75">
        <f t="shared" si="6"/>
        <v>618108.63</v>
      </c>
    </row>
    <row r="32" spans="1:7" x14ac:dyDescent="0.25">
      <c r="A32" s="85" t="s">
        <v>327</v>
      </c>
      <c r="B32" s="75">
        <v>501804</v>
      </c>
      <c r="C32" s="75">
        <v>125771</v>
      </c>
      <c r="D32" s="75">
        <v>627575</v>
      </c>
      <c r="E32" s="75">
        <v>296394.98</v>
      </c>
      <c r="F32" s="75">
        <v>296394.98</v>
      </c>
      <c r="G32" s="75">
        <f t="shared" si="6"/>
        <v>331180.02</v>
      </c>
    </row>
    <row r="33" spans="1:7" ht="14.45" customHeight="1" x14ac:dyDescent="0.25">
      <c r="A33" s="85" t="s">
        <v>328</v>
      </c>
      <c r="B33" s="75">
        <v>6220596</v>
      </c>
      <c r="C33" s="75">
        <v>2701081</v>
      </c>
      <c r="D33" s="75">
        <v>8921677</v>
      </c>
      <c r="E33" s="75">
        <v>6990102.2599999998</v>
      </c>
      <c r="F33" s="75">
        <v>6990102.2599999998</v>
      </c>
      <c r="G33" s="75">
        <f t="shared" si="6"/>
        <v>1931574.7400000002</v>
      </c>
    </row>
    <row r="34" spans="1:7" ht="14.45" customHeight="1" x14ac:dyDescent="0.25">
      <c r="A34" s="85" t="s">
        <v>329</v>
      </c>
      <c r="B34" s="75">
        <v>351085</v>
      </c>
      <c r="C34" s="75">
        <v>0</v>
      </c>
      <c r="D34" s="75">
        <v>351085</v>
      </c>
      <c r="E34" s="75">
        <v>10840</v>
      </c>
      <c r="F34" s="75">
        <v>10840</v>
      </c>
      <c r="G34" s="75">
        <f t="shared" si="6"/>
        <v>340245</v>
      </c>
    </row>
    <row r="35" spans="1:7" ht="14.45" customHeight="1" x14ac:dyDescent="0.25">
      <c r="A35" s="85" t="s">
        <v>330</v>
      </c>
      <c r="B35" s="75">
        <v>170772</v>
      </c>
      <c r="C35" s="75">
        <v>0</v>
      </c>
      <c r="D35" s="75">
        <v>170772</v>
      </c>
      <c r="E35" s="75">
        <v>25924.34</v>
      </c>
      <c r="F35" s="75">
        <v>25924.34</v>
      </c>
      <c r="G35" s="75">
        <f t="shared" si="6"/>
        <v>144847.66</v>
      </c>
    </row>
    <row r="36" spans="1:7" ht="14.45" customHeight="1" x14ac:dyDescent="0.25">
      <c r="A36" s="85" t="s">
        <v>331</v>
      </c>
      <c r="B36" s="75">
        <v>269496</v>
      </c>
      <c r="C36" s="75">
        <v>58222</v>
      </c>
      <c r="D36" s="75">
        <v>327718</v>
      </c>
      <c r="E36" s="75">
        <v>155007.01999999999</v>
      </c>
      <c r="F36" s="75">
        <v>155007.01999999999</v>
      </c>
      <c r="G36" s="75">
        <f t="shared" si="6"/>
        <v>172710.98</v>
      </c>
    </row>
    <row r="37" spans="1:7" ht="14.45" customHeight="1" x14ac:dyDescent="0.25">
      <c r="A37" s="85" t="s">
        <v>332</v>
      </c>
      <c r="B37" s="75">
        <v>6629068</v>
      </c>
      <c r="C37" s="75">
        <v>701957</v>
      </c>
      <c r="D37" s="75">
        <v>7331025</v>
      </c>
      <c r="E37" s="75">
        <v>6079953.0099999998</v>
      </c>
      <c r="F37" s="75">
        <v>6003211.0099999998</v>
      </c>
      <c r="G37" s="75">
        <f t="shared" si="6"/>
        <v>1251071.9900000002</v>
      </c>
    </row>
    <row r="38" spans="1:7" x14ac:dyDescent="0.25">
      <c r="A38" s="84" t="s">
        <v>333</v>
      </c>
      <c r="B38" s="83">
        <f t="shared" ref="B38:G38" si="7">SUM(B39:B47)</f>
        <v>13284</v>
      </c>
      <c r="C38" s="83">
        <f t="shared" si="7"/>
        <v>10000</v>
      </c>
      <c r="D38" s="83">
        <f t="shared" si="7"/>
        <v>23284</v>
      </c>
      <c r="E38" s="83">
        <f t="shared" si="7"/>
        <v>0</v>
      </c>
      <c r="F38" s="83">
        <f t="shared" si="7"/>
        <v>0</v>
      </c>
      <c r="G38" s="83">
        <f t="shared" si="7"/>
        <v>23284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13284</v>
      </c>
      <c r="C42" s="75">
        <v>10000</v>
      </c>
      <c r="D42" s="75">
        <v>23284</v>
      </c>
      <c r="E42" s="75">
        <v>0</v>
      </c>
      <c r="F42" s="75">
        <v>0</v>
      </c>
      <c r="G42" s="75">
        <f t="shared" si="8"/>
        <v>23284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800002</v>
      </c>
      <c r="C48" s="83">
        <f t="shared" si="9"/>
        <v>1255024</v>
      </c>
      <c r="D48" s="83">
        <f t="shared" si="9"/>
        <v>2055026</v>
      </c>
      <c r="E48" s="83">
        <f t="shared" si="9"/>
        <v>942002.52</v>
      </c>
      <c r="F48" s="83">
        <f t="shared" si="9"/>
        <v>942002.52</v>
      </c>
      <c r="G48" s="83">
        <f t="shared" si="9"/>
        <v>1113023.48</v>
      </c>
    </row>
    <row r="49" spans="1:7" x14ac:dyDescent="0.25">
      <c r="A49" s="85" t="s">
        <v>344</v>
      </c>
      <c r="B49" s="75">
        <v>2</v>
      </c>
      <c r="C49" s="75">
        <v>270000</v>
      </c>
      <c r="D49" s="75">
        <v>270002</v>
      </c>
      <c r="E49" s="75">
        <v>173241.82</v>
      </c>
      <c r="F49" s="75">
        <v>173241.82</v>
      </c>
      <c r="G49" s="75">
        <f>D49-E49</f>
        <v>96760.18</v>
      </c>
    </row>
    <row r="50" spans="1:7" x14ac:dyDescent="0.25">
      <c r="A50" s="85" t="s">
        <v>345</v>
      </c>
      <c r="B50" s="75">
        <v>0</v>
      </c>
      <c r="C50" s="75">
        <v>5000</v>
      </c>
      <c r="D50" s="75">
        <v>5000</v>
      </c>
      <c r="E50" s="75">
        <v>0</v>
      </c>
      <c r="F50" s="75">
        <v>0</v>
      </c>
      <c r="G50" s="75">
        <f t="shared" ref="G50:G57" si="10">D50-E50</f>
        <v>5000</v>
      </c>
    </row>
    <row r="51" spans="1:7" x14ac:dyDescent="0.25">
      <c r="A51" s="85" t="s">
        <v>346</v>
      </c>
      <c r="B51" s="75">
        <v>0</v>
      </c>
      <c r="C51" s="75">
        <v>10000</v>
      </c>
      <c r="D51" s="75">
        <v>10000</v>
      </c>
      <c r="E51" s="75">
        <v>0</v>
      </c>
      <c r="F51" s="75">
        <v>0</v>
      </c>
      <c r="G51" s="75">
        <f t="shared" si="10"/>
        <v>10000</v>
      </c>
    </row>
    <row r="52" spans="1:7" x14ac:dyDescent="0.25">
      <c r="A52" s="85" t="s">
        <v>347</v>
      </c>
      <c r="B52" s="75">
        <v>600000</v>
      </c>
      <c r="C52" s="75">
        <v>85000</v>
      </c>
      <c r="D52" s="75">
        <v>685000</v>
      </c>
      <c r="E52" s="75">
        <v>68094.83</v>
      </c>
      <c r="F52" s="75">
        <v>68094.83</v>
      </c>
      <c r="G52" s="75">
        <f t="shared" si="10"/>
        <v>616905.17000000004</v>
      </c>
    </row>
    <row r="53" spans="1:7" x14ac:dyDescent="0.25">
      <c r="A53" s="85" t="s">
        <v>348</v>
      </c>
      <c r="B53" s="75">
        <v>0</v>
      </c>
      <c r="C53" s="75">
        <v>20000</v>
      </c>
      <c r="D53" s="75">
        <v>20000</v>
      </c>
      <c r="E53" s="75">
        <v>0</v>
      </c>
      <c r="F53" s="75">
        <v>0</v>
      </c>
      <c r="G53" s="75">
        <f t="shared" si="10"/>
        <v>20000</v>
      </c>
    </row>
    <row r="54" spans="1:7" x14ac:dyDescent="0.25">
      <c r="A54" s="85" t="s">
        <v>349</v>
      </c>
      <c r="B54" s="75">
        <v>200000</v>
      </c>
      <c r="C54" s="75">
        <v>765000</v>
      </c>
      <c r="D54" s="75">
        <v>965000</v>
      </c>
      <c r="E54" s="75">
        <v>700665.87</v>
      </c>
      <c r="F54" s="75">
        <v>700665.87</v>
      </c>
      <c r="G54" s="75">
        <f t="shared" si="10"/>
        <v>264334.13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12</v>
      </c>
      <c r="D56" s="75">
        <v>12</v>
      </c>
      <c r="E56" s="75">
        <v>0</v>
      </c>
      <c r="F56" s="75">
        <v>0</v>
      </c>
      <c r="G56" s="75">
        <f t="shared" si="10"/>
        <v>12</v>
      </c>
    </row>
    <row r="57" spans="1:7" x14ac:dyDescent="0.25">
      <c r="A57" s="85" t="s">
        <v>352</v>
      </c>
      <c r="B57" s="75">
        <v>0</v>
      </c>
      <c r="C57" s="75">
        <v>100012</v>
      </c>
      <c r="D57" s="75">
        <v>100012</v>
      </c>
      <c r="E57" s="75">
        <v>0</v>
      </c>
      <c r="F57" s="75">
        <v>0</v>
      </c>
      <c r="G57" s="75">
        <f t="shared" si="10"/>
        <v>100012</v>
      </c>
    </row>
    <row r="58" spans="1:7" x14ac:dyDescent="0.25">
      <c r="A58" s="84" t="s">
        <v>353</v>
      </c>
      <c r="B58" s="83">
        <f t="shared" ref="B58:G58" si="11">SUM(B59:B61)</f>
        <v>10440144</v>
      </c>
      <c r="C58" s="83">
        <f t="shared" si="11"/>
        <v>20782031</v>
      </c>
      <c r="D58" s="83">
        <f t="shared" si="11"/>
        <v>31222175</v>
      </c>
      <c r="E58" s="83">
        <f t="shared" si="11"/>
        <v>20953286.640000001</v>
      </c>
      <c r="F58" s="83">
        <f t="shared" si="11"/>
        <v>20953286.640000001</v>
      </c>
      <c r="G58" s="83">
        <f t="shared" si="11"/>
        <v>10268888.359999999</v>
      </c>
    </row>
    <row r="59" spans="1:7" x14ac:dyDescent="0.25">
      <c r="A59" s="85" t="s">
        <v>354</v>
      </c>
      <c r="B59" s="75">
        <v>10440144</v>
      </c>
      <c r="C59" s="75">
        <v>18632031</v>
      </c>
      <c r="D59" s="75">
        <v>29072175</v>
      </c>
      <c r="E59" s="75">
        <v>20953286.640000001</v>
      </c>
      <c r="F59" s="75">
        <v>20953286.640000001</v>
      </c>
      <c r="G59" s="75">
        <f>D59-E59</f>
        <v>8118888.3599999994</v>
      </c>
    </row>
    <row r="60" spans="1:7" x14ac:dyDescent="0.25">
      <c r="A60" s="85" t="s">
        <v>355</v>
      </c>
      <c r="B60" s="75">
        <v>0</v>
      </c>
      <c r="C60" s="75">
        <v>150000</v>
      </c>
      <c r="D60" s="75">
        <v>150000</v>
      </c>
      <c r="E60" s="75">
        <v>0</v>
      </c>
      <c r="F60" s="75">
        <v>0</v>
      </c>
      <c r="G60" s="75">
        <f>D60-E60</f>
        <v>150000</v>
      </c>
    </row>
    <row r="61" spans="1:7" x14ac:dyDescent="0.25">
      <c r="A61" s="85" t="s">
        <v>356</v>
      </c>
      <c r="B61" s="75">
        <v>0</v>
      </c>
      <c r="C61" s="75">
        <v>2000000</v>
      </c>
      <c r="D61" s="75">
        <v>2000000</v>
      </c>
      <c r="E61" s="75">
        <v>0</v>
      </c>
      <c r="F61" s="75">
        <v>0</v>
      </c>
      <c r="G61" s="75">
        <f t="shared" ref="G61" si="12">D61-E61</f>
        <v>2000000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3200000</v>
      </c>
      <c r="C84" s="83">
        <f t="shared" si="19"/>
        <v>1607300</v>
      </c>
      <c r="D84" s="83">
        <f t="shared" si="19"/>
        <v>4807300</v>
      </c>
      <c r="E84" s="83">
        <f t="shared" si="19"/>
        <v>2875367</v>
      </c>
      <c r="F84" s="83">
        <f t="shared" si="19"/>
        <v>2875367</v>
      </c>
      <c r="G84" s="83">
        <f t="shared" si="19"/>
        <v>1931933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169392</v>
      </c>
      <c r="C93" s="83">
        <f t="shared" si="22"/>
        <v>1338608</v>
      </c>
      <c r="D93" s="83">
        <f t="shared" si="22"/>
        <v>1508000</v>
      </c>
      <c r="E93" s="83">
        <f t="shared" si="22"/>
        <v>1227434.77</v>
      </c>
      <c r="F93" s="83">
        <f t="shared" si="22"/>
        <v>1227434.77</v>
      </c>
      <c r="G93" s="83">
        <f t="shared" si="22"/>
        <v>280565.23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169392</v>
      </c>
      <c r="C97" s="75">
        <v>1338608</v>
      </c>
      <c r="D97" s="75">
        <v>1508000</v>
      </c>
      <c r="E97" s="75">
        <v>1227434.77</v>
      </c>
      <c r="F97" s="75">
        <v>1227434.77</v>
      </c>
      <c r="G97" s="75">
        <f t="shared" si="23"/>
        <v>280565.23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 t="shared" ref="B103:G103" si="24">SUM(B104:B112)</f>
        <v>761071</v>
      </c>
      <c r="C103" s="83">
        <f t="shared" si="24"/>
        <v>108930</v>
      </c>
      <c r="D103" s="83">
        <f t="shared" si="24"/>
        <v>870001</v>
      </c>
      <c r="E103" s="83">
        <f t="shared" si="24"/>
        <v>862610</v>
      </c>
      <c r="F103" s="83">
        <f t="shared" si="24"/>
        <v>862610</v>
      </c>
      <c r="G103" s="83">
        <f t="shared" si="24"/>
        <v>7391</v>
      </c>
    </row>
    <row r="104" spans="1:7" x14ac:dyDescent="0.25">
      <c r="A104" s="85" t="s">
        <v>324</v>
      </c>
      <c r="B104" s="75">
        <v>761070</v>
      </c>
      <c r="C104" s="75">
        <v>108930</v>
      </c>
      <c r="D104" s="75">
        <v>870000</v>
      </c>
      <c r="E104" s="75">
        <v>862610</v>
      </c>
      <c r="F104" s="75">
        <v>862610</v>
      </c>
      <c r="G104" s="75">
        <f>D104-E104</f>
        <v>7390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326</v>
      </c>
      <c r="B106" s="75">
        <v>1</v>
      </c>
      <c r="C106" s="75">
        <v>0</v>
      </c>
      <c r="D106" s="75">
        <v>1</v>
      </c>
      <c r="E106" s="75">
        <v>0</v>
      </c>
      <c r="F106" s="75">
        <v>0</v>
      </c>
      <c r="G106" s="75">
        <f t="shared" si="25"/>
        <v>1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333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1</v>
      </c>
      <c r="C123" s="83">
        <f t="shared" si="28"/>
        <v>0</v>
      </c>
      <c r="D123" s="83">
        <f t="shared" si="28"/>
        <v>1</v>
      </c>
      <c r="E123" s="83">
        <f t="shared" si="28"/>
        <v>0</v>
      </c>
      <c r="F123" s="83">
        <f t="shared" si="28"/>
        <v>0</v>
      </c>
      <c r="G123" s="83">
        <f t="shared" si="28"/>
        <v>1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347</v>
      </c>
      <c r="B127" s="75">
        <v>1</v>
      </c>
      <c r="C127" s="75">
        <v>0</v>
      </c>
      <c r="D127" s="75">
        <v>1</v>
      </c>
      <c r="E127" s="75">
        <v>0</v>
      </c>
      <c r="F127" s="75">
        <v>0</v>
      </c>
      <c r="G127" s="75">
        <f t="shared" si="29"/>
        <v>1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2269536</v>
      </c>
      <c r="C133" s="83">
        <f t="shared" si="30"/>
        <v>159762</v>
      </c>
      <c r="D133" s="83">
        <f t="shared" si="30"/>
        <v>2429298</v>
      </c>
      <c r="E133" s="83">
        <f t="shared" si="30"/>
        <v>785322.23</v>
      </c>
      <c r="F133" s="83">
        <f t="shared" si="30"/>
        <v>785322.23</v>
      </c>
      <c r="G133" s="83">
        <f t="shared" si="30"/>
        <v>1643975.77</v>
      </c>
    </row>
    <row r="134" spans="1:7" x14ac:dyDescent="0.25">
      <c r="A134" s="85" t="s">
        <v>354</v>
      </c>
      <c r="B134" s="75">
        <v>2269534</v>
      </c>
      <c r="C134" s="75">
        <v>159762</v>
      </c>
      <c r="D134" s="75">
        <v>2429296</v>
      </c>
      <c r="E134" s="75">
        <v>785322.23</v>
      </c>
      <c r="F134" s="75">
        <v>785322.23</v>
      </c>
      <c r="G134" s="75">
        <f>D134-E134</f>
        <v>1643973.77</v>
      </c>
    </row>
    <row r="135" spans="1:7" x14ac:dyDescent="0.25">
      <c r="A135" s="85" t="s">
        <v>355</v>
      </c>
      <c r="B135" s="75">
        <v>1</v>
      </c>
      <c r="C135" s="75">
        <v>0</v>
      </c>
      <c r="D135" s="75">
        <v>1</v>
      </c>
      <c r="E135" s="75">
        <v>0</v>
      </c>
      <c r="F135" s="75">
        <v>0</v>
      </c>
      <c r="G135" s="75">
        <f t="shared" ref="G135:G136" si="31">D135-E135</f>
        <v>1</v>
      </c>
    </row>
    <row r="136" spans="1:7" x14ac:dyDescent="0.25">
      <c r="A136" s="85" t="s">
        <v>356</v>
      </c>
      <c r="B136" s="75">
        <v>1</v>
      </c>
      <c r="C136" s="75">
        <v>0</v>
      </c>
      <c r="D136" s="75">
        <v>1</v>
      </c>
      <c r="E136" s="75">
        <v>0</v>
      </c>
      <c r="F136" s="75">
        <v>0</v>
      </c>
      <c r="G136" s="75">
        <f t="shared" si="31"/>
        <v>1</v>
      </c>
    </row>
    <row r="137" spans="1:7" x14ac:dyDescent="0.25">
      <c r="A137" s="84" t="s">
        <v>357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366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69062352</v>
      </c>
      <c r="C159" s="90">
        <f t="shared" si="38"/>
        <v>30721781</v>
      </c>
      <c r="D159" s="90">
        <f t="shared" si="38"/>
        <v>99784133</v>
      </c>
      <c r="E159" s="90">
        <f t="shared" si="38"/>
        <v>71635920.650000006</v>
      </c>
      <c r="F159" s="90">
        <f t="shared" si="38"/>
        <v>71153975.159999996</v>
      </c>
      <c r="G159" s="90">
        <f t="shared" si="38"/>
        <v>28148212.350000001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scale="55" orientation="portrait" r:id="rId1"/>
  <headerFooter>
    <oddHeader xml:space="preserve">&amp;R&amp;P / &amp;N     </oddHeader>
  </headerFooter>
  <ignoredErrors>
    <ignoredError sqref="B9:G10 G19:G27 B18:F18 G29:G37 B28:F28 G39:G41 B38:F38 G49:G57 B48:F48 G59 B58:F58 B63:G70 B62:F62 B71:F92 B94:F96 B93:C93 E93:F93 G11:G17 G43:G47 G42 B98:F102 B105:F105 B103:C103 E103:F103 B137:F159 E135:F136 B128:F133 E127:F127 B107:F126 E106:F106 G61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0.85546875" customWidth="1"/>
    <col min="2" max="7" width="15.85546875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SUM(B10:B17)</f>
        <v>65862352</v>
      </c>
      <c r="C9" s="30">
        <f t="shared" ref="C9:G9" si="0">SUM(C10:C17)</f>
        <v>29114481</v>
      </c>
      <c r="D9" s="30">
        <f t="shared" si="0"/>
        <v>94976833</v>
      </c>
      <c r="E9" s="30">
        <f t="shared" si="0"/>
        <v>68760553.650000006</v>
      </c>
      <c r="F9" s="30">
        <f t="shared" si="0"/>
        <v>68278608.159999996</v>
      </c>
      <c r="G9" s="30">
        <f t="shared" si="0"/>
        <v>26216279.349999994</v>
      </c>
    </row>
    <row r="10" spans="1:7" x14ac:dyDescent="0.25">
      <c r="A10" s="63" t="s">
        <v>599</v>
      </c>
      <c r="B10" s="75">
        <v>8350190</v>
      </c>
      <c r="C10" s="75">
        <v>-8350190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600</v>
      </c>
      <c r="B11" s="75">
        <v>57512162</v>
      </c>
      <c r="C11" s="75">
        <v>37464671</v>
      </c>
      <c r="D11" s="75">
        <v>94976833</v>
      </c>
      <c r="E11" s="75">
        <v>68760553.650000006</v>
      </c>
      <c r="F11" s="75">
        <v>68278608.159999996</v>
      </c>
      <c r="G11" s="75">
        <f>D11-E11</f>
        <v>26216279.349999994</v>
      </c>
    </row>
    <row r="12" spans="1:7" x14ac:dyDescent="0.25">
      <c r="A12" s="63" t="s">
        <v>383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388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389</v>
      </c>
      <c r="B19" s="4">
        <f>SUM(B20:B27)</f>
        <v>3200000</v>
      </c>
      <c r="C19" s="4">
        <f t="shared" ref="C19:G19" si="1">SUM(C20:C27)</f>
        <v>1607300</v>
      </c>
      <c r="D19" s="4">
        <f t="shared" si="1"/>
        <v>4807300</v>
      </c>
      <c r="E19" s="4">
        <f t="shared" si="1"/>
        <v>2875367</v>
      </c>
      <c r="F19" s="4">
        <f t="shared" si="1"/>
        <v>2875367</v>
      </c>
      <c r="G19" s="4">
        <f t="shared" si="1"/>
        <v>1931933</v>
      </c>
    </row>
    <row r="20" spans="1:7" x14ac:dyDescent="0.25">
      <c r="A20" s="63" t="s">
        <v>599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600</v>
      </c>
      <c r="B21" s="75">
        <v>3200000</v>
      </c>
      <c r="C21" s="75">
        <v>1607300</v>
      </c>
      <c r="D21" s="75">
        <v>4807300</v>
      </c>
      <c r="E21" s="75">
        <v>2875367</v>
      </c>
      <c r="F21" s="75">
        <v>2875367</v>
      </c>
      <c r="G21" s="75">
        <f>D21-E21</f>
        <v>1931933</v>
      </c>
    </row>
    <row r="22" spans="1:7" x14ac:dyDescent="0.25">
      <c r="A22" s="63" t="s">
        <v>383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388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69062352</v>
      </c>
      <c r="C29" s="4">
        <f t="shared" ref="C29:G29" si="2">SUM(C19,C9)</f>
        <v>30721781</v>
      </c>
      <c r="D29" s="4">
        <f t="shared" si="2"/>
        <v>99784133</v>
      </c>
      <c r="E29" s="4">
        <f t="shared" si="2"/>
        <v>71635920.650000006</v>
      </c>
      <c r="F29" s="4">
        <f t="shared" si="2"/>
        <v>71153975.159999996</v>
      </c>
      <c r="G29" s="4">
        <f t="shared" si="2"/>
        <v>28148212.349999994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1" orientation="portrait" r:id="rId1"/>
  <ignoredErrors>
    <ignoredError sqref="B9:G9 B12:G20 B22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  <pageSetUpPr fitToPage="1"/>
  </sheetPr>
  <dimension ref="A1:G78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5.85546875" customWidth="1"/>
    <col min="2" max="7" width="15.85546875" customWidth="1"/>
  </cols>
  <sheetData>
    <row r="1" spans="1:7" ht="40.9" customHeight="1" x14ac:dyDescent="0.25">
      <c r="A1" s="175" t="s">
        <v>390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391</v>
      </c>
      <c r="B3" s="114"/>
      <c r="C3" s="114"/>
      <c r="D3" s="114"/>
      <c r="E3" s="114"/>
      <c r="F3" s="114"/>
      <c r="G3" s="115"/>
    </row>
    <row r="4" spans="1:7" x14ac:dyDescent="0.25">
      <c r="A4" s="113" t="s">
        <v>392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393</v>
      </c>
    </row>
    <row r="8" spans="1:7" ht="30" x14ac:dyDescent="0.25">
      <c r="A8" s="165"/>
      <c r="B8" s="25" t="s">
        <v>300</v>
      </c>
      <c r="C8" s="7" t="s">
        <v>394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395</v>
      </c>
      <c r="B9" s="30">
        <f>SUM(B10,B19,B27,B37)</f>
        <v>65862352</v>
      </c>
      <c r="C9" s="30">
        <f t="shared" ref="C9:G9" si="0">SUM(C10,C19,C27,C37)</f>
        <v>29114481</v>
      </c>
      <c r="D9" s="30">
        <f t="shared" si="0"/>
        <v>94976833</v>
      </c>
      <c r="E9" s="30">
        <f t="shared" si="0"/>
        <v>68760553.650000006</v>
      </c>
      <c r="F9" s="30">
        <f t="shared" si="0"/>
        <v>68278608.159999996</v>
      </c>
      <c r="G9" s="30">
        <f t="shared" si="0"/>
        <v>26216279.349999994</v>
      </c>
    </row>
    <row r="10" spans="1:7" ht="15" customHeight="1" x14ac:dyDescent="0.25">
      <c r="A10" s="58" t="s">
        <v>396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399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405</v>
      </c>
      <c r="B19" s="47">
        <f>SUM(B20:B26)</f>
        <v>65862352</v>
      </c>
      <c r="C19" s="47">
        <f t="shared" ref="C19:G19" si="2">SUM(C20:C26)</f>
        <v>29114481</v>
      </c>
      <c r="D19" s="47">
        <f t="shared" si="2"/>
        <v>94976833</v>
      </c>
      <c r="E19" s="47">
        <f t="shared" si="2"/>
        <v>68760553.650000006</v>
      </c>
      <c r="F19" s="47">
        <f t="shared" si="2"/>
        <v>68278608.159999996</v>
      </c>
      <c r="G19" s="47">
        <f t="shared" si="2"/>
        <v>26216279.349999994</v>
      </c>
    </row>
    <row r="20" spans="1:7" x14ac:dyDescent="0.25">
      <c r="A20" s="77" t="s">
        <v>406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407</v>
      </c>
      <c r="B21" s="47">
        <v>65862352</v>
      </c>
      <c r="C21" s="47">
        <v>29114481</v>
      </c>
      <c r="D21" s="47">
        <v>94976833</v>
      </c>
      <c r="E21" s="47">
        <v>68760553.650000006</v>
      </c>
      <c r="F21" s="47">
        <v>68278608.159999996</v>
      </c>
      <c r="G21" s="47">
        <f>+D21-E21</f>
        <v>26216279.349999994</v>
      </c>
    </row>
    <row r="22" spans="1:7" x14ac:dyDescent="0.25">
      <c r="A22" s="77" t="s">
        <v>408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ht="30" x14ac:dyDescent="0.25">
      <c r="A28" s="80" t="s">
        <v>414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ht="30" x14ac:dyDescent="0.25">
      <c r="A38" s="80" t="s">
        <v>424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428</v>
      </c>
      <c r="B43" s="4">
        <f>SUM(B44,B53,B61,B71)</f>
        <v>3200000</v>
      </c>
      <c r="C43" s="4">
        <f t="shared" ref="C43:G43" si="5">SUM(C44,C53,C61,C71)</f>
        <v>1607300</v>
      </c>
      <c r="D43" s="4">
        <f t="shared" si="5"/>
        <v>4807300</v>
      </c>
      <c r="E43" s="4">
        <f t="shared" si="5"/>
        <v>2875367</v>
      </c>
      <c r="F43" s="4">
        <f t="shared" si="5"/>
        <v>2875367</v>
      </c>
      <c r="G43" s="4">
        <f t="shared" si="5"/>
        <v>1931933</v>
      </c>
    </row>
    <row r="44" spans="1:7" x14ac:dyDescent="0.25">
      <c r="A44" s="58" t="s">
        <v>396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405</v>
      </c>
      <c r="B53" s="47">
        <f>SUM(B54:B60)</f>
        <v>3200000</v>
      </c>
      <c r="C53" s="47">
        <f t="shared" ref="C53:G53" si="7">SUM(C54:C60)</f>
        <v>1607300</v>
      </c>
      <c r="D53" s="47">
        <f t="shared" si="7"/>
        <v>4807300</v>
      </c>
      <c r="E53" s="47">
        <f t="shared" si="7"/>
        <v>2875367</v>
      </c>
      <c r="F53" s="47">
        <f t="shared" si="7"/>
        <v>2875367</v>
      </c>
      <c r="G53" s="47">
        <f t="shared" si="7"/>
        <v>1931933</v>
      </c>
    </row>
    <row r="54" spans="1:7" x14ac:dyDescent="0.25">
      <c r="A54" s="80" t="s">
        <v>406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407</v>
      </c>
      <c r="B55" s="47">
        <v>3200000</v>
      </c>
      <c r="C55" s="47">
        <v>1607300</v>
      </c>
      <c r="D55" s="47">
        <v>4807300</v>
      </c>
      <c r="E55" s="47">
        <v>2875367</v>
      </c>
      <c r="F55" s="47">
        <v>2875367</v>
      </c>
      <c r="G55" s="47">
        <f>+D55-E55</f>
        <v>1931933</v>
      </c>
    </row>
    <row r="56" spans="1:7" x14ac:dyDescent="0.25">
      <c r="A56" s="80" t="s">
        <v>408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ht="30" x14ac:dyDescent="0.25">
      <c r="A62" s="80" t="s">
        <v>414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ht="30" x14ac:dyDescent="0.25">
      <c r="A71" s="59" t="s">
        <v>423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ht="30" x14ac:dyDescent="0.25">
      <c r="A72" s="80" t="s">
        <v>424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69062352</v>
      </c>
      <c r="C77" s="4">
        <f t="shared" ref="C77:G77" si="10">C43+C9</f>
        <v>30721781</v>
      </c>
      <c r="D77" s="4">
        <f t="shared" si="10"/>
        <v>99784133</v>
      </c>
      <c r="E77" s="4">
        <f t="shared" si="10"/>
        <v>71635920.650000006</v>
      </c>
      <c r="F77" s="4">
        <f t="shared" si="10"/>
        <v>71153975.159999996</v>
      </c>
      <c r="G77" s="4">
        <f t="shared" si="10"/>
        <v>28148212.349999994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 xr:uid="{C1DEA987-D1A8-495D-B9E4-846B5D56AC57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orientation="portrait" r:id="rId1"/>
  <ignoredErrors>
    <ignoredError sqref="B9:G20 B22:G54 B5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  <pageSetUpPr fitToPage="1"/>
  </sheetPr>
  <dimension ref="A1:G34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5.85546875" customWidth="1"/>
    <col min="2" max="7" width="15.85546875" customWidth="1"/>
  </cols>
  <sheetData>
    <row r="1" spans="1:7" ht="40.9" customHeight="1" x14ac:dyDescent="0.25">
      <c r="A1" s="169" t="s">
        <v>429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431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394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432</v>
      </c>
      <c r="B9" s="119">
        <f>SUM(B10,B11,B12,B15,B16,B19)</f>
        <v>21840145</v>
      </c>
      <c r="C9" s="119">
        <f t="shared" ref="C9:G9" si="0">SUM(C10,C11,C12,C15,C16,C19)</f>
        <v>0</v>
      </c>
      <c r="D9" s="119">
        <f t="shared" si="0"/>
        <v>21840145</v>
      </c>
      <c r="E9" s="119">
        <f t="shared" si="0"/>
        <v>17391558.07</v>
      </c>
      <c r="F9" s="119">
        <f t="shared" si="0"/>
        <v>16986354.580000002</v>
      </c>
      <c r="G9" s="119">
        <f t="shared" si="0"/>
        <v>4448586.93</v>
      </c>
    </row>
    <row r="10" spans="1:7" x14ac:dyDescent="0.25">
      <c r="A10" s="58" t="s">
        <v>433</v>
      </c>
      <c r="B10" s="75">
        <v>21840145</v>
      </c>
      <c r="C10" s="75">
        <v>0</v>
      </c>
      <c r="D10" s="75">
        <v>21840145</v>
      </c>
      <c r="E10" s="75">
        <v>17391558.07</v>
      </c>
      <c r="F10" s="75">
        <v>16986354.580000002</v>
      </c>
      <c r="G10" s="76">
        <f t="shared" ref="G10:G19" si="1">D10-E10</f>
        <v>4448586.93</v>
      </c>
    </row>
    <row r="11" spans="1:7" ht="15.75" customHeight="1" x14ac:dyDescent="0.25">
      <c r="A11" s="58" t="s">
        <v>434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si="1"/>
        <v>0</v>
      </c>
    </row>
    <row r="12" spans="1:7" x14ac:dyDescent="0.25">
      <c r="A12" s="58" t="s">
        <v>435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444</v>
      </c>
      <c r="B33" s="119">
        <f>B21+B9</f>
        <v>21840145</v>
      </c>
      <c r="C33" s="119">
        <f t="shared" ref="C33:G33" si="8">C21+C9</f>
        <v>0</v>
      </c>
      <c r="D33" s="119">
        <f t="shared" si="8"/>
        <v>21840145</v>
      </c>
      <c r="E33" s="119">
        <f t="shared" si="8"/>
        <v>17391558.07</v>
      </c>
      <c r="F33" s="119">
        <f t="shared" si="8"/>
        <v>16986354.580000002</v>
      </c>
      <c r="G33" s="119">
        <f t="shared" si="8"/>
        <v>4448586.93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 xr:uid="{1E559312-A123-48CF-8546-7CBBDC6870FE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www.w3.org/XML/1998/namespace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  <vt:lpstr>'Formato 6 a)'!Títulos_a_imprimir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2025-01-19T01:53:28Z</cp:lastPrinted>
  <dcterms:created xsi:type="dcterms:W3CDTF">2023-03-16T22:14:51Z</dcterms:created>
  <dcterms:modified xsi:type="dcterms:W3CDTF">2025-01-23T19:13:14Z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